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omments2.xml" ContentType="application/vnd.openxmlformats-officedocument.spreadsheetml.comments+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308"/>
  <workbookPr/>
  <mc:AlternateContent xmlns:mc="http://schemas.openxmlformats.org/markup-compatibility/2006">
    <mc:Choice Requires="x15">
      <x15ac:absPath xmlns:x15ac="http://schemas.microsoft.com/office/spreadsheetml/2010/11/ac" url="/Users/matt/github/IEATools/data-raw/"/>
    </mc:Choice>
  </mc:AlternateContent>
  <xr:revisionPtr revIDLastSave="0" documentId="13_ncr:1_{7D4CCAD1-82FC-8845-B293-C1530B54EB95}" xr6:coauthVersionLast="45" xr6:coauthVersionMax="45" xr10:uidLastSave="{00000000-0000-0000-0000-000000000000}"/>
  <bookViews>
    <workbookView xWindow="0" yWindow="460" windowWidth="51200" windowHeight="28340" tabRatio="500" activeTab="2" xr2:uid="{00000000-000D-0000-FFFF-FFFF00000000}"/>
  </bookViews>
  <sheets>
    <sheet name="Readme" sheetId="25" r:id="rId1"/>
    <sheet name="Non-spec. ind. elec. alloc. OLD" sheetId="9" r:id="rId2"/>
    <sheet name="Non-spec Electricity allocation" sheetId="26" r:id="rId3"/>
    <sheet name="FixedGHIndustryElectricity" sheetId="11" r:id="rId4"/>
  </sheets>
  <definedNames>
    <definedName name="COP_max">#REF!</definedName>
    <definedName name="deltaE_food">#REF!</definedName>
    <definedName name="Ep_tot_cap_2000">#REF!</definedName>
    <definedName name="eta_charcoal">#REF!</definedName>
    <definedName name="eta_firewood">#REF!</definedName>
    <definedName name="eta_kerosene">#REF!</definedName>
    <definedName name="eta_LPG">#REF!</definedName>
    <definedName name="N_ml">#REF!</definedName>
    <definedName name="phi_Coal">#REF!</definedName>
    <definedName name="phi_Coke">#REF!</definedName>
    <definedName name="phi_Combustible_renewables">#REF!</definedName>
    <definedName name="phi_Electricity">#REF!</definedName>
    <definedName name="phi_Feed">#REF!</definedName>
    <definedName name="phi_Food">#REF!</definedName>
    <definedName name="phi_Geothermal">#REF!</definedName>
    <definedName name="phi_HTH.600.C">#REF!</definedName>
    <definedName name="phi_Hydro">#REF!</definedName>
    <definedName name="phi_LTH.20.C">#REF!</definedName>
    <definedName name="phi_LTH.neg20.C">#REF!</definedName>
    <definedName name="phi_MTH.100.C">#REF!</definedName>
    <definedName name="phi_MTH.200.C">#REF!</definedName>
    <definedName name="phi_Natural_gas">#REF!</definedName>
    <definedName name="phi_Nuclear">#REF!</definedName>
    <definedName name="phi_Oil_and_oil_products">#REF!</definedName>
    <definedName name="phi_Other_sources">#REF!</definedName>
    <definedName name="phi_Peat">#REF!</definedName>
    <definedName name="phi_Phytomass">#REF!</definedName>
    <definedName name="phi_Solar_photovoltaics">#REF!</definedName>
    <definedName name="phi_Solar_thermal">#REF!</definedName>
    <definedName name="phi_Tidal_wave_and_ocean">#REF!</definedName>
    <definedName name="phi_Wind">#REF!</definedName>
    <definedName name="S_food">#REF!</definedName>
    <definedName name="S_food_2000">#REF!</definedName>
    <definedName name="S_food_S_food_2000">#REF!</definedName>
    <definedName name="T_0">#REF!</definedName>
    <definedName name="T_0_ref">#REF!</definedName>
    <definedName name="T_ref">#REF!</definedName>
    <definedName name="w">#REF!</definedName>
    <definedName name="Year_Food">#REF!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BN184" i="26" l="1"/>
  <c r="BN183" i="26"/>
  <c r="BN182" i="26"/>
  <c r="BN181" i="26"/>
  <c r="BN180" i="26"/>
  <c r="BN179" i="26"/>
  <c r="BN178" i="26"/>
  <c r="BN177" i="26"/>
  <c r="BN176" i="26"/>
  <c r="BN126" i="26"/>
  <c r="BN125" i="26"/>
  <c r="BN124" i="26"/>
  <c r="BN123" i="26"/>
  <c r="BN122" i="26"/>
  <c r="BN121" i="26"/>
  <c r="BN120" i="26"/>
  <c r="BN119" i="26"/>
  <c r="BN118" i="26"/>
  <c r="BN186" i="26"/>
  <c r="BN185" i="26"/>
  <c r="BN128" i="26"/>
  <c r="BN127" i="26"/>
  <c r="BN140" i="26"/>
  <c r="BN198" i="26"/>
  <c r="BN141" i="26"/>
  <c r="BN199" i="26"/>
  <c r="BN145" i="26"/>
  <c r="BN203" i="26"/>
  <c r="BN146" i="26"/>
  <c r="BN204" i="26"/>
  <c r="BN151" i="26"/>
  <c r="BN209" i="26"/>
  <c r="BN155" i="26"/>
  <c r="BN213" i="26"/>
  <c r="BN212" i="26"/>
  <c r="BN154" i="26"/>
  <c r="BN211" i="26"/>
  <c r="BN153" i="26"/>
  <c r="BN210" i="26"/>
  <c r="BN208" i="26"/>
  <c r="BN207" i="26"/>
  <c r="BN206" i="26"/>
  <c r="BN205" i="26"/>
  <c r="BN152" i="26"/>
  <c r="BN150" i="26"/>
  <c r="BN149" i="26"/>
  <c r="BN148" i="26"/>
  <c r="BN147" i="26"/>
  <c r="AR25" i="9"/>
  <c r="T22" i="9"/>
  <c r="AU27" i="26"/>
  <c r="K27" i="26" l="1"/>
  <c r="L27" i="26"/>
  <c r="M27" i="26"/>
  <c r="N27" i="26"/>
  <c r="O27" i="26"/>
  <c r="P27" i="26"/>
  <c r="Q27" i="26"/>
  <c r="R27" i="26"/>
  <c r="S27" i="26"/>
  <c r="T27" i="26"/>
  <c r="U27" i="26"/>
  <c r="V27" i="26"/>
  <c r="W27" i="26"/>
  <c r="X27" i="26"/>
  <c r="Y27" i="26"/>
  <c r="Z27" i="26"/>
  <c r="AA27" i="26"/>
  <c r="AB27" i="26"/>
  <c r="AC27" i="26"/>
  <c r="AD27" i="26"/>
  <c r="AE27" i="26"/>
  <c r="AF27" i="26"/>
  <c r="AG27" i="26"/>
  <c r="AH27" i="26"/>
  <c r="AI27" i="26"/>
  <c r="AJ27" i="26"/>
  <c r="AK27" i="26"/>
  <c r="AL27" i="26"/>
  <c r="AM27" i="26"/>
  <c r="AN27" i="26"/>
  <c r="AO27" i="26"/>
  <c r="AP27" i="26"/>
  <c r="AQ27" i="26"/>
  <c r="AR27" i="26"/>
  <c r="AS27" i="26"/>
  <c r="AT27" i="26"/>
  <c r="AV27" i="26"/>
  <c r="AW27" i="26"/>
  <c r="AX27" i="26"/>
  <c r="AY27" i="26"/>
  <c r="AZ27" i="26"/>
  <c r="BA27" i="26"/>
  <c r="BB27" i="26"/>
  <c r="BC27" i="26"/>
  <c r="BD27" i="26"/>
  <c r="J27" i="26"/>
  <c r="F28" i="9" l="1"/>
  <c r="F52" i="9" s="1"/>
  <c r="G2" i="11" s="1"/>
  <c r="F37" i="9"/>
  <c r="F53" i="9"/>
  <c r="F42" i="9"/>
  <c r="F54" i="9"/>
  <c r="F47" i="9"/>
  <c r="F55" i="9" s="1"/>
  <c r="G28" i="9"/>
  <c r="G37" i="9"/>
  <c r="G53" i="9" s="1"/>
  <c r="G42" i="9"/>
  <c r="G54" i="9"/>
  <c r="G47" i="9"/>
  <c r="G55" i="9"/>
  <c r="BI85" i="9"/>
  <c r="AR28" i="9" s="1"/>
  <c r="AO28" i="9" s="1"/>
  <c r="H37" i="9"/>
  <c r="H53" i="9" s="1"/>
  <c r="I3" i="11" s="1"/>
  <c r="H54" i="9"/>
  <c r="I37" i="9"/>
  <c r="I53" i="9" s="1"/>
  <c r="J3" i="11" s="1"/>
  <c r="I54" i="9"/>
  <c r="J37" i="9"/>
  <c r="J53" i="9"/>
  <c r="K3" i="11" s="1"/>
  <c r="J54" i="9"/>
  <c r="K37" i="9"/>
  <c r="K53" i="9" s="1"/>
  <c r="L3" i="11" s="1"/>
  <c r="K54" i="9"/>
  <c r="L37" i="9"/>
  <c r="L53" i="9" s="1"/>
  <c r="M3" i="11" s="1"/>
  <c r="L54" i="9"/>
  <c r="M37" i="9"/>
  <c r="M53" i="9"/>
  <c r="M54" i="9"/>
  <c r="N4" i="11" s="1"/>
  <c r="N37" i="9"/>
  <c r="N53" i="9"/>
  <c r="N54" i="9"/>
  <c r="O37" i="9"/>
  <c r="O53" i="9"/>
  <c r="P3" i="11" s="1"/>
  <c r="O54" i="9"/>
  <c r="P37" i="9"/>
  <c r="P53" i="9"/>
  <c r="P54" i="9"/>
  <c r="Q52" i="9"/>
  <c r="R2" i="11" s="1"/>
  <c r="Q37" i="9"/>
  <c r="Q54" i="9"/>
  <c r="R52" i="9"/>
  <c r="S2" i="11" s="1"/>
  <c r="R53" i="9"/>
  <c r="R54" i="9"/>
  <c r="R47" i="9"/>
  <c r="R55" i="9" s="1"/>
  <c r="S5" i="11" s="1"/>
  <c r="S52" i="9"/>
  <c r="T2" i="11" s="1"/>
  <c r="S37" i="9"/>
  <c r="S54" i="9"/>
  <c r="T37" i="9"/>
  <c r="T53" i="9" s="1"/>
  <c r="U3" i="11" s="1"/>
  <c r="T54" i="9"/>
  <c r="U37" i="9"/>
  <c r="U53" i="9" s="1"/>
  <c r="V3" i="11" s="1"/>
  <c r="U54" i="9"/>
  <c r="V37" i="9"/>
  <c r="V53" i="9" s="1"/>
  <c r="W3" i="11" s="1"/>
  <c r="V54" i="9"/>
  <c r="W37" i="9"/>
  <c r="W53" i="9" s="1"/>
  <c r="X3" i="11" s="1"/>
  <c r="W54" i="9"/>
  <c r="X37" i="9"/>
  <c r="X53" i="9" s="1"/>
  <c r="Y3" i="11" s="1"/>
  <c r="X54" i="9"/>
  <c r="Y37" i="9"/>
  <c r="Y53" i="9" s="1"/>
  <c r="Z3" i="11" s="1"/>
  <c r="Y54" i="9"/>
  <c r="Z37" i="9"/>
  <c r="Z53" i="9" s="1"/>
  <c r="AA3" i="11" s="1"/>
  <c r="Z54" i="9"/>
  <c r="AA4" i="11" s="1"/>
  <c r="AA37" i="9"/>
  <c r="AA53" i="9" s="1"/>
  <c r="AB3" i="11" s="1"/>
  <c r="AA54" i="9"/>
  <c r="AB37" i="9"/>
  <c r="AB53" i="9" s="1"/>
  <c r="AC3" i="11" s="1"/>
  <c r="AB54" i="9"/>
  <c r="AC37" i="9"/>
  <c r="AC53" i="9"/>
  <c r="AD3" i="11" s="1"/>
  <c r="AC54" i="9"/>
  <c r="AD37" i="9"/>
  <c r="AD53" i="9" s="1"/>
  <c r="AE3" i="11" s="1"/>
  <c r="AD54" i="9"/>
  <c r="AE37" i="9"/>
  <c r="AE53" i="9" s="1"/>
  <c r="AF3" i="11" s="1"/>
  <c r="AE54" i="9"/>
  <c r="AF37" i="9"/>
  <c r="AF53" i="9" s="1"/>
  <c r="AG3" i="11" s="1"/>
  <c r="AF54" i="9"/>
  <c r="AG37" i="9"/>
  <c r="AG53" i="9" s="1"/>
  <c r="AH3" i="11" s="1"/>
  <c r="AG54" i="9"/>
  <c r="AH37" i="9"/>
  <c r="AH53" i="9" s="1"/>
  <c r="AI3" i="11" s="1"/>
  <c r="AH54" i="9"/>
  <c r="AI4" i="11" s="1"/>
  <c r="AI37" i="9"/>
  <c r="AI53" i="9"/>
  <c r="AI54" i="9"/>
  <c r="AJ37" i="9"/>
  <c r="AJ53" i="9"/>
  <c r="AJ54" i="9"/>
  <c r="AK53" i="9"/>
  <c r="AK54" i="9"/>
  <c r="AL4" i="11" s="1"/>
  <c r="AL53" i="9"/>
  <c r="AL54" i="9"/>
  <c r="AM53" i="9"/>
  <c r="AM54" i="9"/>
  <c r="AN53" i="9"/>
  <c r="AN54" i="9"/>
  <c r="AO4" i="11" s="1"/>
  <c r="AO53" i="9"/>
  <c r="AO54" i="9"/>
  <c r="AP53" i="9"/>
  <c r="AQ3" i="11" s="1"/>
  <c r="AP54" i="9"/>
  <c r="AQ4" i="11" s="1"/>
  <c r="AQ53" i="9"/>
  <c r="AQ54" i="9"/>
  <c r="AR53" i="9"/>
  <c r="AR54" i="9"/>
  <c r="BI86" i="9"/>
  <c r="AS25" i="9" s="1"/>
  <c r="AS28" i="9" s="1"/>
  <c r="AS52" i="9" s="1"/>
  <c r="AT2" i="11" s="1"/>
  <c r="BI74" i="9"/>
  <c r="AS33" i="9" s="1"/>
  <c r="AS54" i="9"/>
  <c r="AT4" i="11" s="1"/>
  <c r="BI87" i="9"/>
  <c r="AT25" i="9" s="1"/>
  <c r="AT28" i="9" s="1"/>
  <c r="AT29" i="9" s="1"/>
  <c r="BI75" i="9"/>
  <c r="AT33" i="9" s="1"/>
  <c r="AT37" i="9" s="1"/>
  <c r="AT53" i="9" s="1"/>
  <c r="AT54" i="9"/>
  <c r="BI88" i="9"/>
  <c r="AU25" i="9" s="1"/>
  <c r="AU28" i="9" s="1"/>
  <c r="AU52" i="9" s="1"/>
  <c r="BI76" i="9"/>
  <c r="AU33" i="9" s="1"/>
  <c r="AU54" i="9"/>
  <c r="AV4" i="11" s="1"/>
  <c r="E28" i="9"/>
  <c r="E52" i="9" s="1"/>
  <c r="E37" i="9"/>
  <c r="E53" i="9" s="1"/>
  <c r="E42" i="9"/>
  <c r="E54" i="9" s="1"/>
  <c r="E47" i="9"/>
  <c r="E55" i="9" s="1"/>
  <c r="G1" i="11"/>
  <c r="H1" i="11"/>
  <c r="I1" i="11"/>
  <c r="J1" i="11"/>
  <c r="K1" i="11"/>
  <c r="L1" i="11"/>
  <c r="M1" i="11"/>
  <c r="N1" i="11"/>
  <c r="O1" i="11"/>
  <c r="P1" i="11"/>
  <c r="Q1" i="11"/>
  <c r="R1" i="11"/>
  <c r="S1" i="11"/>
  <c r="T1" i="11"/>
  <c r="U1" i="11"/>
  <c r="V1" i="11"/>
  <c r="W1" i="11"/>
  <c r="X1" i="11"/>
  <c r="Y1" i="11"/>
  <c r="Z1" i="11"/>
  <c r="AA1" i="11"/>
  <c r="AB1" i="11"/>
  <c r="AC1" i="11"/>
  <c r="AD1" i="11"/>
  <c r="AE1" i="11"/>
  <c r="AF1" i="11"/>
  <c r="AG1" i="11"/>
  <c r="AH1" i="11"/>
  <c r="AI1" i="11"/>
  <c r="AJ1" i="11"/>
  <c r="AK1" i="11"/>
  <c r="AL1" i="11"/>
  <c r="AM1" i="11"/>
  <c r="AN1" i="11"/>
  <c r="AO1" i="11"/>
  <c r="AP1" i="11"/>
  <c r="AQ1" i="11"/>
  <c r="AR1" i="11"/>
  <c r="AS1" i="11"/>
  <c r="AT1" i="11"/>
  <c r="AU1" i="11"/>
  <c r="AV1" i="11"/>
  <c r="F1" i="11"/>
  <c r="G21" i="9"/>
  <c r="L16" i="9"/>
  <c r="K16" i="9"/>
  <c r="M16" i="9"/>
  <c r="N16" i="9"/>
  <c r="N17" i="9" s="1"/>
  <c r="N18" i="9" s="1"/>
  <c r="O16" i="9"/>
  <c r="P16" i="9"/>
  <c r="S16" i="9"/>
  <c r="R16" i="9"/>
  <c r="T16" i="9"/>
  <c r="U16" i="9"/>
  <c r="U17" i="9" s="1"/>
  <c r="U18" i="9" s="1"/>
  <c r="V16" i="9"/>
  <c r="W16" i="9"/>
  <c r="X16" i="9"/>
  <c r="Y16" i="9"/>
  <c r="Y17" i="9" s="1"/>
  <c r="Y18" i="9" s="1"/>
  <c r="Z16" i="9"/>
  <c r="AA16" i="9"/>
  <c r="AB16" i="9"/>
  <c r="AC16" i="9"/>
  <c r="AC17" i="9" s="1"/>
  <c r="AC18" i="9" s="1"/>
  <c r="AD16" i="9"/>
  <c r="AE16" i="9"/>
  <c r="AF16" i="9"/>
  <c r="AG16" i="9"/>
  <c r="AG17" i="9" s="1"/>
  <c r="AG18" i="9" s="1"/>
  <c r="AH16" i="9"/>
  <c r="AI16" i="9"/>
  <c r="AJ16" i="9"/>
  <c r="AJ17" i="9" s="1"/>
  <c r="AJ18" i="9" s="1"/>
  <c r="AK16" i="9"/>
  <c r="AK17" i="9"/>
  <c r="AK18" i="9"/>
  <c r="AL16" i="9"/>
  <c r="AM16" i="9"/>
  <c r="AN16" i="9"/>
  <c r="AO16" i="9"/>
  <c r="AP16" i="9"/>
  <c r="AP17" i="9"/>
  <c r="AP18" i="9"/>
  <c r="AQ16" i="9"/>
  <c r="AQ17" i="9" s="1"/>
  <c r="AQ18" i="9" s="1"/>
  <c r="AR16" i="9"/>
  <c r="AS16" i="9"/>
  <c r="AS17" i="9" s="1"/>
  <c r="AS18" i="9" s="1"/>
  <c r="AT16" i="9"/>
  <c r="AU16" i="9"/>
  <c r="Q15" i="9"/>
  <c r="Q16" i="9" s="1"/>
  <c r="Q17" i="9" s="1"/>
  <c r="Q18" i="9" s="1"/>
  <c r="AU3" i="11"/>
  <c r="AU4" i="11"/>
  <c r="AS3" i="11"/>
  <c r="AS4" i="11"/>
  <c r="AR3" i="11"/>
  <c r="AR4" i="11"/>
  <c r="AP3" i="11"/>
  <c r="AP4" i="11"/>
  <c r="AO3" i="11"/>
  <c r="AN3" i="11"/>
  <c r="AN4" i="11"/>
  <c r="AM3" i="11"/>
  <c r="AM4" i="11"/>
  <c r="AL3" i="11"/>
  <c r="AK3" i="11"/>
  <c r="AK4" i="11"/>
  <c r="AJ3" i="11"/>
  <c r="AJ4" i="11"/>
  <c r="AH4" i="11"/>
  <c r="AG4" i="11"/>
  <c r="AF4" i="11"/>
  <c r="AE4" i="11"/>
  <c r="AD4" i="11"/>
  <c r="AC4" i="11"/>
  <c r="AB4" i="11"/>
  <c r="Z4" i="11"/>
  <c r="Y4" i="11"/>
  <c r="X4" i="11"/>
  <c r="W4" i="11"/>
  <c r="V4" i="11"/>
  <c r="U4" i="11"/>
  <c r="T4" i="11"/>
  <c r="S3" i="11"/>
  <c r="S4" i="11"/>
  <c r="R4" i="11"/>
  <c r="Q3" i="11"/>
  <c r="Q4" i="11"/>
  <c r="P4" i="11"/>
  <c r="O3" i="11"/>
  <c r="O4" i="11"/>
  <c r="N3" i="11"/>
  <c r="M4" i="11"/>
  <c r="L4" i="11"/>
  <c r="K4" i="11"/>
  <c r="J4" i="11"/>
  <c r="I4" i="11"/>
  <c r="E21" i="9"/>
  <c r="F21" i="9"/>
  <c r="D2" i="11"/>
  <c r="E2" i="11"/>
  <c r="F2" i="11"/>
  <c r="D3" i="11"/>
  <c r="E3" i="11"/>
  <c r="E32" i="9"/>
  <c r="F3" i="11"/>
  <c r="F32" i="9"/>
  <c r="G3" i="11"/>
  <c r="G32" i="9"/>
  <c r="G34" i="9" s="1"/>
  <c r="H3" i="11"/>
  <c r="D4" i="11"/>
  <c r="E4" i="11"/>
  <c r="F4" i="11"/>
  <c r="G4" i="11"/>
  <c r="H4" i="11"/>
  <c r="D5" i="11"/>
  <c r="E5" i="11"/>
  <c r="F5" i="11"/>
  <c r="G5" i="11"/>
  <c r="H5" i="11"/>
  <c r="A2" i="11"/>
  <c r="A3" i="11"/>
  <c r="A4" i="11"/>
  <c r="A5" i="11"/>
  <c r="I43" i="9"/>
  <c r="J43" i="9"/>
  <c r="K43" i="9"/>
  <c r="L43" i="9"/>
  <c r="M43" i="9"/>
  <c r="N43" i="9"/>
  <c r="O43" i="9"/>
  <c r="H43" i="9"/>
  <c r="F48" i="9"/>
  <c r="G48" i="9"/>
  <c r="R48" i="9"/>
  <c r="E48" i="9"/>
  <c r="Q29" i="9"/>
  <c r="R29" i="9"/>
  <c r="S29" i="9"/>
  <c r="AS29" i="9"/>
  <c r="AU29" i="9"/>
  <c r="BI90" i="9"/>
  <c r="H32" i="9"/>
  <c r="I32" i="9"/>
  <c r="J32" i="9"/>
  <c r="K32" i="9"/>
  <c r="L32" i="9"/>
  <c r="M32" i="9"/>
  <c r="N32" i="9"/>
  <c r="C106" i="9" s="1"/>
  <c r="O32" i="9"/>
  <c r="D106" i="9" s="1"/>
  <c r="P32" i="9"/>
  <c r="E106" i="9" s="1"/>
  <c r="Q32" i="9"/>
  <c r="R32" i="9"/>
  <c r="S32" i="9"/>
  <c r="T32" i="9"/>
  <c r="U32" i="9"/>
  <c r="V32" i="9"/>
  <c r="W32" i="9"/>
  <c r="X32" i="9"/>
  <c r="Y32" i="9"/>
  <c r="Z32" i="9"/>
  <c r="AA32" i="9"/>
  <c r="AB32" i="9"/>
  <c r="AC32" i="9"/>
  <c r="AD32" i="9"/>
  <c r="AE32" i="9"/>
  <c r="AF32" i="9"/>
  <c r="AG32" i="9"/>
  <c r="AH32" i="9"/>
  <c r="AI32" i="9"/>
  <c r="AJ32" i="9"/>
  <c r="AK32" i="9"/>
  <c r="AL32" i="9"/>
  <c r="AM32" i="9"/>
  <c r="AN32" i="9"/>
  <c r="AO32" i="9"/>
  <c r="AP32" i="9"/>
  <c r="AQ32" i="9"/>
  <c r="AR32" i="9"/>
  <c r="AS32" i="9"/>
  <c r="AT32" i="9"/>
  <c r="AU32" i="9"/>
  <c r="I38" i="9"/>
  <c r="J38" i="9"/>
  <c r="K38" i="9"/>
  <c r="L38" i="9"/>
  <c r="M38" i="9"/>
  <c r="N38" i="9"/>
  <c r="O38" i="9"/>
  <c r="P38" i="9"/>
  <c r="Q38" i="9"/>
  <c r="R38" i="9"/>
  <c r="S38" i="9"/>
  <c r="T38" i="9"/>
  <c r="U38" i="9"/>
  <c r="V38" i="9"/>
  <c r="W38" i="9"/>
  <c r="X38" i="9"/>
  <c r="Y38" i="9"/>
  <c r="Z38" i="9"/>
  <c r="AA38" i="9"/>
  <c r="AB38" i="9"/>
  <c r="AC38" i="9"/>
  <c r="AD38" i="9"/>
  <c r="AE38" i="9"/>
  <c r="AF38" i="9"/>
  <c r="AG38" i="9"/>
  <c r="AH38" i="9"/>
  <c r="AI38" i="9"/>
  <c r="AJ38" i="9"/>
  <c r="AK38" i="9"/>
  <c r="AL38" i="9"/>
  <c r="AM38" i="9"/>
  <c r="AN38" i="9"/>
  <c r="AO38" i="9"/>
  <c r="AP38" i="9"/>
  <c r="AQ38" i="9"/>
  <c r="AR38" i="9"/>
  <c r="AT38" i="9"/>
  <c r="H38" i="9"/>
  <c r="D110" i="9"/>
  <c r="D109" i="9"/>
  <c r="E109" i="9"/>
  <c r="C109" i="9"/>
  <c r="D105" i="9"/>
  <c r="E105" i="9"/>
  <c r="C105" i="9"/>
  <c r="BI78" i="9"/>
  <c r="BI73" i="9"/>
  <c r="F34" i="9"/>
  <c r="E34" i="9"/>
  <c r="F5" i="9"/>
  <c r="G5" i="9"/>
  <c r="H5" i="9"/>
  <c r="I5" i="9"/>
  <c r="J5" i="9"/>
  <c r="K5" i="9"/>
  <c r="L5" i="9"/>
  <c r="M5" i="9"/>
  <c r="N5" i="9"/>
  <c r="O5" i="9"/>
  <c r="P5" i="9"/>
  <c r="Q5" i="9"/>
  <c r="R5" i="9"/>
  <c r="S5" i="9"/>
  <c r="T5" i="9"/>
  <c r="U5" i="9"/>
  <c r="V5" i="9"/>
  <c r="W5" i="9"/>
  <c r="X5" i="9"/>
  <c r="Y5" i="9"/>
  <c r="Z5" i="9"/>
  <c r="AA5" i="9"/>
  <c r="AB5" i="9"/>
  <c r="AC5" i="9"/>
  <c r="AD5" i="9"/>
  <c r="AE5" i="9"/>
  <c r="AF5" i="9"/>
  <c r="AG5" i="9"/>
  <c r="AH5" i="9"/>
  <c r="AI5" i="9"/>
  <c r="AJ5" i="9"/>
  <c r="AK5" i="9"/>
  <c r="AL5" i="9"/>
  <c r="AM5" i="9"/>
  <c r="AN5" i="9"/>
  <c r="AO5" i="9"/>
  <c r="AP5" i="9"/>
  <c r="AQ5" i="9"/>
  <c r="AR5" i="9"/>
  <c r="AS5" i="9"/>
  <c r="AT5" i="9"/>
  <c r="AU5" i="9"/>
  <c r="E5" i="9"/>
  <c r="AS37" i="9" l="1"/>
  <c r="AS38" i="9" s="1"/>
  <c r="C110" i="9"/>
  <c r="C112" i="9" s="1"/>
  <c r="AU37" i="9"/>
  <c r="AU38" i="9" s="1"/>
  <c r="E110" i="9"/>
  <c r="E112" i="9" s="1"/>
  <c r="S17" i="9"/>
  <c r="S18" i="9" s="1"/>
  <c r="X17" i="9"/>
  <c r="X18" i="9" s="1"/>
  <c r="AO17" i="9"/>
  <c r="AO18" i="9" s="1"/>
  <c r="AA17" i="9"/>
  <c r="AA18" i="9" s="1"/>
  <c r="Z17" i="9"/>
  <c r="Z18" i="9" s="1"/>
  <c r="M17" i="9"/>
  <c r="M18" i="9" s="1"/>
  <c r="AF17" i="9"/>
  <c r="AF18" i="9" s="1"/>
  <c r="L17" i="9"/>
  <c r="L18" i="9" s="1"/>
  <c r="AO47" i="9"/>
  <c r="AO52" i="9"/>
  <c r="AO29" i="9"/>
  <c r="AH17" i="9"/>
  <c r="AH18" i="9" s="1"/>
  <c r="AI17" i="9"/>
  <c r="AI18" i="9" s="1"/>
  <c r="AM28" i="9"/>
  <c r="AM29" i="9" s="1"/>
  <c r="AR47" i="9"/>
  <c r="S53" i="9"/>
  <c r="T3" i="11" s="1"/>
  <c r="S47" i="9"/>
  <c r="AQ28" i="9"/>
  <c r="I28" i="9"/>
  <c r="AR29" i="9"/>
  <c r="G52" i="9"/>
  <c r="H2" i="11" s="1"/>
  <c r="N28" i="9"/>
  <c r="K28" i="9"/>
  <c r="P28" i="9"/>
  <c r="H28" i="9"/>
  <c r="M28" i="9"/>
  <c r="AP28" i="9"/>
  <c r="J28" i="9"/>
  <c r="AN28" i="9"/>
  <c r="AN29" i="9" s="1"/>
  <c r="O28" i="9"/>
  <c r="L28" i="9"/>
  <c r="D112" i="9"/>
  <c r="AN17" i="9"/>
  <c r="AN18" i="9" s="1"/>
  <c r="T17" i="9"/>
  <c r="T18" i="9" s="1"/>
  <c r="AR17" i="9"/>
  <c r="AR18" i="9" s="1"/>
  <c r="AB17" i="9"/>
  <c r="AB18" i="9" s="1"/>
  <c r="AU53" i="9"/>
  <c r="AV3" i="11" s="1"/>
  <c r="AU47" i="9"/>
  <c r="AS53" i="9"/>
  <c r="AS47" i="9"/>
  <c r="E57" i="9"/>
  <c r="E59" i="9" s="1"/>
  <c r="AT52" i="9"/>
  <c r="AT47" i="9"/>
  <c r="AD17" i="9"/>
  <c r="AD18" i="9" s="1"/>
  <c r="AE17" i="9"/>
  <c r="AE18" i="9" s="1"/>
  <c r="O17" i="9"/>
  <c r="O18" i="9" s="1"/>
  <c r="P17" i="9"/>
  <c r="P18" i="9" s="1"/>
  <c r="AV2" i="11"/>
  <c r="AT17" i="9"/>
  <c r="AT18" i="9" s="1"/>
  <c r="AU17" i="9"/>
  <c r="AU18" i="9" s="1"/>
  <c r="AL17" i="9"/>
  <c r="AL18" i="9" s="1"/>
  <c r="AM17" i="9"/>
  <c r="AM18" i="9" s="1"/>
  <c r="AN52" i="9"/>
  <c r="AN47" i="9"/>
  <c r="F57" i="9"/>
  <c r="F59" i="9" s="1"/>
  <c r="AM52" i="9"/>
  <c r="AM47" i="9"/>
  <c r="R17" i="9"/>
  <c r="R18" i="9" s="1"/>
  <c r="Q53" i="9"/>
  <c r="R3" i="11" s="1"/>
  <c r="Q47" i="9"/>
  <c r="G57" i="9"/>
  <c r="G59" i="9" s="1"/>
  <c r="V17" i="9"/>
  <c r="V18" i="9" s="1"/>
  <c r="W17" i="9"/>
  <c r="W18" i="9" s="1"/>
  <c r="O52" i="9"/>
  <c r="AR52" i="9"/>
  <c r="AK28" i="9"/>
  <c r="AJ28" i="9"/>
  <c r="AI28" i="9"/>
  <c r="AH28" i="9"/>
  <c r="AG28" i="9"/>
  <c r="AF28" i="9"/>
  <c r="AE28" i="9"/>
  <c r="AD28" i="9"/>
  <c r="AC28" i="9"/>
  <c r="AB28" i="9"/>
  <c r="AA28" i="9"/>
  <c r="Z28" i="9"/>
  <c r="Y28" i="9"/>
  <c r="X28" i="9"/>
  <c r="W28" i="9"/>
  <c r="V28" i="9"/>
  <c r="U28" i="9"/>
  <c r="T28" i="9"/>
  <c r="R57" i="9"/>
  <c r="R59" i="9" s="1"/>
  <c r="AL28" i="9"/>
  <c r="K18" i="9" l="1"/>
  <c r="L47" i="9"/>
  <c r="L52" i="9"/>
  <c r="L29" i="9"/>
  <c r="O47" i="9"/>
  <c r="O29" i="9"/>
  <c r="N47" i="9"/>
  <c r="N52" i="9"/>
  <c r="N29" i="9"/>
  <c r="I47" i="9"/>
  <c r="I52" i="9"/>
  <c r="I29" i="9"/>
  <c r="AR55" i="9"/>
  <c r="AS5" i="11" s="1"/>
  <c r="AR48" i="9"/>
  <c r="J47" i="9"/>
  <c r="J52" i="9"/>
  <c r="J29" i="9"/>
  <c r="AQ47" i="9"/>
  <c r="AQ52" i="9"/>
  <c r="AQ29" i="9"/>
  <c r="AP47" i="9"/>
  <c r="AP52" i="9"/>
  <c r="AP29" i="9"/>
  <c r="M47" i="9"/>
  <c r="M52" i="9"/>
  <c r="M29" i="9"/>
  <c r="S55" i="9"/>
  <c r="S48" i="9"/>
  <c r="K47" i="9"/>
  <c r="K52" i="9"/>
  <c r="K29" i="9"/>
  <c r="H47" i="9"/>
  <c r="H52" i="9"/>
  <c r="H29" i="9"/>
  <c r="AO57" i="9"/>
  <c r="AO59" i="9" s="1"/>
  <c r="AP2" i="11"/>
  <c r="P47" i="9"/>
  <c r="P52" i="9"/>
  <c r="P29" i="9"/>
  <c r="AO55" i="9"/>
  <c r="AP5" i="11" s="1"/>
  <c r="AO48" i="9"/>
  <c r="I18" i="9"/>
  <c r="J18" i="9"/>
  <c r="H18" i="9"/>
  <c r="H21" i="9" s="1"/>
  <c r="AN55" i="9"/>
  <c r="AO5" i="11" s="1"/>
  <c r="AN48" i="9"/>
  <c r="U52" i="9"/>
  <c r="U47" i="9"/>
  <c r="U29" i="9"/>
  <c r="V52" i="9"/>
  <c r="V47" i="9"/>
  <c r="V29" i="9"/>
  <c r="AD52" i="9"/>
  <c r="AD47" i="9"/>
  <c r="AD29" i="9"/>
  <c r="Q55" i="9"/>
  <c r="Q48" i="9"/>
  <c r="AO2" i="11"/>
  <c r="AN57" i="9"/>
  <c r="AN59" i="9" s="1"/>
  <c r="AT55" i="9"/>
  <c r="AU5" i="11" s="1"/>
  <c r="AT48" i="9"/>
  <c r="AK52" i="9"/>
  <c r="AK47" i="9"/>
  <c r="AK29" i="9"/>
  <c r="W52" i="9"/>
  <c r="W47" i="9"/>
  <c r="W29" i="9"/>
  <c r="AE52" i="9"/>
  <c r="AE47" i="9"/>
  <c r="AE29" i="9"/>
  <c r="AU2" i="11"/>
  <c r="AS55" i="9"/>
  <c r="AT5" i="11" s="1"/>
  <c r="AS48" i="9"/>
  <c r="AR57" i="9"/>
  <c r="AR59" i="9" s="1"/>
  <c r="AS2" i="11"/>
  <c r="AT3" i="11"/>
  <c r="AC52" i="9"/>
  <c r="AC47" i="9"/>
  <c r="AC29" i="9"/>
  <c r="AG52" i="9"/>
  <c r="AG47" i="9"/>
  <c r="AG29" i="9"/>
  <c r="P2" i="11"/>
  <c r="AU55" i="9"/>
  <c r="AU48" i="9"/>
  <c r="AF52" i="9"/>
  <c r="AF47" i="9"/>
  <c r="AF29" i="9"/>
  <c r="Y52" i="9"/>
  <c r="Y47" i="9"/>
  <c r="Y29" i="9"/>
  <c r="AL52" i="9"/>
  <c r="AL47" i="9"/>
  <c r="AL29" i="9"/>
  <c r="Z52" i="9"/>
  <c r="Z47" i="9"/>
  <c r="Z29" i="9"/>
  <c r="AH52" i="9"/>
  <c r="AH47" i="9"/>
  <c r="AH29" i="9"/>
  <c r="AI52" i="9"/>
  <c r="AI47" i="9"/>
  <c r="AI29" i="9"/>
  <c r="AM55" i="9"/>
  <c r="AN5" i="11" s="1"/>
  <c r="AM48" i="9"/>
  <c r="X52" i="9"/>
  <c r="X47" i="9"/>
  <c r="X29" i="9"/>
  <c r="AA52" i="9"/>
  <c r="AA47" i="9"/>
  <c r="AA29" i="9"/>
  <c r="T52" i="9"/>
  <c r="T47" i="9"/>
  <c r="T29" i="9"/>
  <c r="AB52" i="9"/>
  <c r="AB47" i="9"/>
  <c r="AB29" i="9"/>
  <c r="AJ52" i="9"/>
  <c r="AJ47" i="9"/>
  <c r="AJ29" i="9"/>
  <c r="AN2" i="11"/>
  <c r="AR2" i="11" l="1"/>
  <c r="N55" i="9"/>
  <c r="O5" i="11" s="1"/>
  <c r="N48" i="9"/>
  <c r="N57" i="9"/>
  <c r="N59" i="9" s="1"/>
  <c r="O2" i="11"/>
  <c r="K55" i="9"/>
  <c r="L5" i="11" s="1"/>
  <c r="K48" i="9"/>
  <c r="AQ55" i="9"/>
  <c r="AR5" i="11" s="1"/>
  <c r="AQ48" i="9"/>
  <c r="T5" i="11"/>
  <c r="S57" i="9"/>
  <c r="S59" i="9" s="1"/>
  <c r="N2" i="11"/>
  <c r="O55" i="9"/>
  <c r="O48" i="9"/>
  <c r="L2" i="11"/>
  <c r="M55" i="9"/>
  <c r="N5" i="11" s="1"/>
  <c r="M48" i="9"/>
  <c r="AQ2" i="11"/>
  <c r="Q2" i="11"/>
  <c r="AP55" i="9"/>
  <c r="AQ5" i="11" s="1"/>
  <c r="AP48" i="9"/>
  <c r="I57" i="9"/>
  <c r="I59" i="9" s="1"/>
  <c r="J2" i="11"/>
  <c r="L57" i="9"/>
  <c r="L59" i="9" s="1"/>
  <c r="M2" i="11"/>
  <c r="P55" i="9"/>
  <c r="Q5" i="11" s="1"/>
  <c r="P48" i="9"/>
  <c r="I2" i="11"/>
  <c r="K2" i="11"/>
  <c r="I55" i="9"/>
  <c r="J5" i="11" s="1"/>
  <c r="I48" i="9"/>
  <c r="L55" i="9"/>
  <c r="M5" i="11" s="1"/>
  <c r="L48" i="9"/>
  <c r="H55" i="9"/>
  <c r="I5" i="11" s="1"/>
  <c r="H48" i="9"/>
  <c r="J55" i="9"/>
  <c r="K5" i="11" s="1"/>
  <c r="J48" i="9"/>
  <c r="AM2" i="11"/>
  <c r="T55" i="9"/>
  <c r="U5" i="11" s="1"/>
  <c r="T48" i="9"/>
  <c r="AJ55" i="9"/>
  <c r="AK5" i="11" s="1"/>
  <c r="AJ48" i="9"/>
  <c r="AV5" i="11"/>
  <c r="AU57" i="9"/>
  <c r="AU59" i="9" s="1"/>
  <c r="AB2" i="11"/>
  <c r="X2" i="11"/>
  <c r="AE2" i="11"/>
  <c r="AH55" i="9"/>
  <c r="AI5" i="11" s="1"/>
  <c r="AH48" i="9"/>
  <c r="AC55" i="9"/>
  <c r="AD5" i="11" s="1"/>
  <c r="AC48" i="9"/>
  <c r="AH57" i="9"/>
  <c r="AH59" i="9" s="1"/>
  <c r="AI2" i="11"/>
  <c r="AK55" i="9"/>
  <c r="AL5" i="11" s="1"/>
  <c r="AK48" i="9"/>
  <c r="V55" i="9"/>
  <c r="W5" i="11" s="1"/>
  <c r="V48" i="9"/>
  <c r="AA55" i="9"/>
  <c r="AB5" i="11" s="1"/>
  <c r="AA48" i="9"/>
  <c r="Y57" i="9"/>
  <c r="Y59" i="9" s="1"/>
  <c r="Z2" i="11"/>
  <c r="I21" i="9"/>
  <c r="H22" i="9"/>
  <c r="Z55" i="9"/>
  <c r="AA5" i="11" s="1"/>
  <c r="Z48" i="9"/>
  <c r="Z57" i="9"/>
  <c r="Z59" i="9" s="1"/>
  <c r="AA2" i="11"/>
  <c r="X55" i="9"/>
  <c r="Y5" i="11" s="1"/>
  <c r="X48" i="9"/>
  <c r="AJ2" i="11"/>
  <c r="AG55" i="9"/>
  <c r="AH5" i="11" s="1"/>
  <c r="AG48" i="9"/>
  <c r="AS57" i="9"/>
  <c r="AS59" i="9" s="1"/>
  <c r="U57" i="9"/>
  <c r="U59" i="9" s="1"/>
  <c r="V2" i="11"/>
  <c r="T57" i="9"/>
  <c r="T59" i="9" s="1"/>
  <c r="U2" i="11"/>
  <c r="Y55" i="9"/>
  <c r="Z5" i="11" s="1"/>
  <c r="Y48" i="9"/>
  <c r="AC57" i="9"/>
  <c r="AC59" i="9" s="1"/>
  <c r="AD2" i="11"/>
  <c r="AT57" i="9"/>
  <c r="AT59" i="9" s="1"/>
  <c r="AK2" i="11"/>
  <c r="AL2" i="11"/>
  <c r="V57" i="9"/>
  <c r="V59" i="9" s="1"/>
  <c r="W2" i="11"/>
  <c r="AE55" i="9"/>
  <c r="AF5" i="11" s="1"/>
  <c r="AE48" i="9"/>
  <c r="AB55" i="9"/>
  <c r="AC5" i="11" s="1"/>
  <c r="AB48" i="9"/>
  <c r="AI55" i="9"/>
  <c r="AJ5" i="11" s="1"/>
  <c r="AI48" i="9"/>
  <c r="AF55" i="9"/>
  <c r="AG5" i="11" s="1"/>
  <c r="AF48" i="9"/>
  <c r="AF2" i="11"/>
  <c r="R5" i="11"/>
  <c r="Q57" i="9"/>
  <c r="Q59" i="9" s="1"/>
  <c r="U55" i="9"/>
  <c r="V5" i="11" s="1"/>
  <c r="U48" i="9"/>
  <c r="AC2" i="11"/>
  <c r="AF57" i="9"/>
  <c r="AF59" i="9" s="1"/>
  <c r="AG2" i="11"/>
  <c r="AM57" i="9"/>
  <c r="AM59" i="9" s="1"/>
  <c r="Y2" i="11"/>
  <c r="AL55" i="9"/>
  <c r="AM5" i="11" s="1"/>
  <c r="AL48" i="9"/>
  <c r="AH2" i="11"/>
  <c r="W55" i="9"/>
  <c r="X5" i="11" s="1"/>
  <c r="W48" i="9"/>
  <c r="AD55" i="9"/>
  <c r="AE5" i="11" s="1"/>
  <c r="AD48" i="9"/>
  <c r="M57" i="9" l="1"/>
  <c r="M59" i="9" s="1"/>
  <c r="J57" i="9"/>
  <c r="J59" i="9" s="1"/>
  <c r="AP57" i="9"/>
  <c r="AP59" i="9" s="1"/>
  <c r="AQ57" i="9"/>
  <c r="AQ59" i="9" s="1"/>
  <c r="AI57" i="9"/>
  <c r="AI59" i="9" s="1"/>
  <c r="P5" i="11"/>
  <c r="O57" i="9"/>
  <c r="O59" i="9" s="1"/>
  <c r="AD57" i="9"/>
  <c r="AD59" i="9" s="1"/>
  <c r="W57" i="9"/>
  <c r="W59" i="9" s="1"/>
  <c r="H57" i="9"/>
  <c r="H59" i="9" s="1"/>
  <c r="P57" i="9"/>
  <c r="P59" i="9" s="1"/>
  <c r="AJ57" i="9"/>
  <c r="AJ59" i="9" s="1"/>
  <c r="AB57" i="9"/>
  <c r="AB59" i="9" s="1"/>
  <c r="K57" i="9"/>
  <c r="K59" i="9" s="1"/>
  <c r="I22" i="9"/>
  <c r="J21" i="9"/>
  <c r="AK57" i="9"/>
  <c r="AK59" i="9" s="1"/>
  <c r="X57" i="9"/>
  <c r="X59" i="9" s="1"/>
  <c r="AA57" i="9"/>
  <c r="AA59" i="9" s="1"/>
  <c r="AG57" i="9"/>
  <c r="AG59" i="9" s="1"/>
  <c r="AE57" i="9"/>
  <c r="AE59" i="9" s="1"/>
  <c r="AL57" i="9"/>
  <c r="AL59" i="9" s="1"/>
  <c r="J22" i="9" l="1"/>
  <c r="K21" i="9"/>
  <c r="L21" i="9" l="1"/>
  <c r="K22" i="9"/>
  <c r="L22" i="9" l="1"/>
  <c r="M21" i="9"/>
  <c r="M22" i="9" l="1"/>
  <c r="N21" i="9"/>
  <c r="N22" i="9" l="1"/>
  <c r="O21" i="9"/>
  <c r="P21" i="9" l="1"/>
  <c r="O22" i="9"/>
  <c r="P22" i="9" l="1"/>
  <c r="Q21" i="9"/>
  <c r="R21" i="9" l="1"/>
  <c r="Q22" i="9"/>
  <c r="R22" i="9" l="1"/>
  <c r="S21" i="9"/>
  <c r="S22" i="9" l="1"/>
  <c r="T21" i="9"/>
  <c r="U21" i="9" l="1"/>
  <c r="U22" i="9" l="1"/>
  <c r="V21" i="9"/>
  <c r="V22" i="9" l="1"/>
  <c r="W21" i="9"/>
  <c r="W22" i="9" l="1"/>
  <c r="X21" i="9"/>
  <c r="Y21" i="9" l="1"/>
  <c r="X22" i="9"/>
  <c r="Y22" i="9" l="1"/>
  <c r="Z21" i="9"/>
  <c r="Z22" i="9" l="1"/>
  <c r="AA21" i="9"/>
  <c r="AA22" i="9" l="1"/>
  <c r="AB21" i="9"/>
  <c r="AC21" i="9" l="1"/>
  <c r="AB22" i="9"/>
  <c r="AC22" i="9" l="1"/>
  <c r="AD21" i="9"/>
  <c r="AD22" i="9" l="1"/>
  <c r="AE21" i="9"/>
  <c r="AE22" i="9" l="1"/>
  <c r="AF21" i="9"/>
  <c r="AG21" i="9" l="1"/>
  <c r="AF22" i="9"/>
  <c r="AG22" i="9" l="1"/>
  <c r="AH21" i="9"/>
  <c r="AH22" i="9" l="1"/>
  <c r="AI21" i="9"/>
  <c r="AI22" i="9" l="1"/>
  <c r="AJ21" i="9"/>
  <c r="AK21" i="9" l="1"/>
  <c r="AJ22" i="9"/>
  <c r="AK22" i="9" l="1"/>
  <c r="AL21" i="9"/>
  <c r="AL22" i="9" l="1"/>
  <c r="AM21" i="9"/>
  <c r="AM22" i="9" l="1"/>
  <c r="AN21" i="9"/>
  <c r="AO21" i="9" l="1"/>
  <c r="AN22" i="9"/>
  <c r="AO22" i="9" l="1"/>
  <c r="AP21" i="9"/>
  <c r="AP22" i="9" l="1"/>
  <c r="AQ21" i="9"/>
  <c r="AQ22" i="9" l="1"/>
  <c r="AR21" i="9"/>
  <c r="AS21" i="9" l="1"/>
  <c r="AR22" i="9"/>
  <c r="AS22" i="9" l="1"/>
  <c r="AT21" i="9"/>
  <c r="AT22" i="9" l="1"/>
  <c r="AU21" i="9"/>
  <c r="AU22"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D6" authorId="0" shapeId="0" xr:uid="{00000000-0006-0000-0800-000001000000}">
      <text>
        <r>
          <rPr>
            <b/>
            <sz val="10"/>
            <color rgb="FF000000"/>
            <rFont val="Calibri"/>
            <family val="2"/>
          </rPr>
          <t>MKH:</t>
        </r>
        <r>
          <rPr>
            <sz val="10"/>
            <color rgb="FF000000"/>
            <rFont val="Calibri"/>
            <family val="2"/>
          </rPr>
          <t xml:space="preserve">
</t>
        </r>
        <r>
          <rPr>
            <sz val="10"/>
            <color rgb="FF000000"/>
            <rFont val="Calibri"/>
            <family val="2"/>
          </rPr>
          <t>Agriculture/forestry is under "Other".</t>
        </r>
      </text>
    </comment>
    <comment ref="D13" authorId="0" shapeId="0" xr:uid="{00000000-0006-0000-0800-000002000000}">
      <text>
        <r>
          <rPr>
            <b/>
            <sz val="10"/>
            <color rgb="FF000000"/>
            <rFont val="Calibri"/>
            <family val="2"/>
          </rPr>
          <t>MKH:</t>
        </r>
        <r>
          <rPr>
            <sz val="10"/>
            <color rgb="FF000000"/>
            <rFont val="Calibri"/>
            <family val="2"/>
          </rPr>
          <t xml:space="preserve">
</t>
        </r>
        <r>
          <rPr>
            <sz val="10"/>
            <color rgb="FF000000"/>
            <rFont val="Calibri"/>
            <family val="2"/>
          </rPr>
          <t>Agriculture/forestry is under "Other".</t>
        </r>
      </text>
    </comment>
    <comment ref="Q15" authorId="0" shapeId="0" xr:uid="{00000000-0006-0000-0800-000003000000}">
      <text>
        <r>
          <rPr>
            <b/>
            <sz val="10"/>
            <color indexed="81"/>
            <rFont val="Calibri"/>
            <family val="2"/>
          </rPr>
          <t>MKH:</t>
        </r>
        <r>
          <rPr>
            <sz val="10"/>
            <color indexed="81"/>
            <rFont val="Calibri"/>
            <family val="2"/>
          </rPr>
          <t xml:space="preserve">
This data point is missing from World MRIO information. So, assume it is the average of the years before and after.
http://www.worldmrio.com/ComputationsM/Phase199/Loop082/XLSResults/IO_GHA_AllYears.zip</t>
        </r>
      </text>
    </comment>
    <comment ref="H18" authorId="0" shapeId="0" xr:uid="{00000000-0006-0000-0800-000004000000}">
      <text>
        <r>
          <rPr>
            <b/>
            <sz val="10"/>
            <color rgb="FF000000"/>
            <rFont val="Calibri"/>
            <family val="2"/>
          </rPr>
          <t>MKH:</t>
        </r>
        <r>
          <rPr>
            <sz val="10"/>
            <color rgb="FF000000"/>
            <rFont val="Calibri"/>
            <family val="2"/>
          </rPr>
          <t xml:space="preserve">
</t>
        </r>
        <r>
          <rPr>
            <sz val="10"/>
            <color rgb="FF000000"/>
            <rFont val="Calibri"/>
            <family val="2"/>
          </rPr>
          <t>No World MRIO data are available for 74-76. Assume average growth rate of sector for these years.</t>
        </r>
      </text>
    </comment>
    <comment ref="D21" authorId="0" shapeId="0" xr:uid="{00000000-0006-0000-0800-000005000000}">
      <text>
        <r>
          <rPr>
            <b/>
            <sz val="10"/>
            <color rgb="FF000000"/>
            <rFont val="Calibri"/>
            <family val="2"/>
          </rPr>
          <t>MKH:</t>
        </r>
        <r>
          <rPr>
            <sz val="10"/>
            <color rgb="FF000000"/>
            <rFont val="Calibri"/>
            <family val="2"/>
          </rPr>
          <t xml:space="preserve">
</t>
        </r>
        <r>
          <rPr>
            <sz val="10"/>
            <color rgb="FF000000"/>
            <rFont val="Calibri"/>
            <family val="2"/>
          </rPr>
          <t>I would like to adjust Agriculture/forestry, but there is not enough Non-specified (other) to draw from. (There are many years in which Non-specified (other) is 0 or 1 ktoe. We can't move 3 ktoe from Non-specified (other) when Non-specified (other) is 1 ktoe.) So we can't make this correction.</t>
        </r>
      </text>
    </comment>
    <comment ref="D22" authorId="0" shapeId="0" xr:uid="{00000000-0006-0000-0800-000006000000}">
      <text>
        <r>
          <rPr>
            <b/>
            <sz val="10"/>
            <color indexed="81"/>
            <rFont val="Calibri"/>
            <family val="2"/>
          </rPr>
          <t>MKH:</t>
        </r>
        <r>
          <rPr>
            <sz val="10"/>
            <color indexed="81"/>
            <rFont val="Calibri"/>
            <family val="2"/>
          </rPr>
          <t xml:space="preserve">
Agriculture/forestry is in "Other," not "Industry"</t>
        </r>
      </text>
    </comment>
    <comment ref="Q27" authorId="0" shapeId="0" xr:uid="{00000000-0006-0000-0800-000007000000}">
      <text>
        <r>
          <rPr>
            <b/>
            <sz val="10"/>
            <color indexed="81"/>
            <rFont val="Calibri"/>
            <family val="2"/>
          </rPr>
          <t>MKH:</t>
        </r>
        <r>
          <rPr>
            <sz val="10"/>
            <color indexed="81"/>
            <rFont val="Calibri"/>
            <family val="2"/>
          </rPr>
          <t xml:space="preserve">
For the years around the coups and their aftermath (1983-1985), we take maintain a target ratio of the fraction of Non-specified (industry) consumed by Mining and quarrying.</t>
        </r>
      </text>
    </comment>
    <comment ref="E32" authorId="0" shapeId="0" xr:uid="{00000000-0006-0000-0800-000008000000}">
      <text>
        <r>
          <rPr>
            <b/>
            <sz val="10"/>
            <color indexed="81"/>
            <rFont val="Calibri"/>
            <family val="2"/>
          </rPr>
          <t>MKH:</t>
        </r>
        <r>
          <rPr>
            <sz val="10"/>
            <color indexed="81"/>
            <rFont val="Calibri"/>
            <family val="2"/>
          </rPr>
          <t xml:space="preserve">
60% of hydro output. In 1970s.</t>
        </r>
      </text>
    </comment>
    <comment ref="P36" authorId="0" shapeId="0" xr:uid="{00000000-0006-0000-0800-000009000000}">
      <text>
        <r>
          <rPr>
            <b/>
            <sz val="10"/>
            <color indexed="81"/>
            <rFont val="Calibri"/>
            <family val="2"/>
          </rPr>
          <t>MKH:</t>
        </r>
        <r>
          <rPr>
            <sz val="10"/>
            <color indexed="81"/>
            <rFont val="Calibri"/>
            <family val="2"/>
          </rPr>
          <t xml:space="preserve">
According to VALCO history web page, has operated at 70% of full capacity over its history. There were 13 shutdowns and restarts from 1982 to 2004. So, assume 90% of full capacity in 1982 and reducing thereafter.</t>
        </r>
      </text>
    </comment>
    <comment ref="Q36" authorId="0" shapeId="0" xr:uid="{00000000-0006-0000-0800-00000A000000}">
      <text>
        <r>
          <rPr>
            <b/>
            <sz val="10"/>
            <color indexed="81"/>
            <rFont val="Calibri"/>
            <family val="2"/>
          </rPr>
          <t>MKH:</t>
        </r>
        <r>
          <rPr>
            <sz val="10"/>
            <color indexed="81"/>
            <rFont val="Calibri"/>
            <family val="2"/>
          </rPr>
          <t xml:space="preserve">
Several coup attempts and economic challenges occur in the 1982-1984 timeframe. Assume that the plant operates with only 1 cell line during 1983 and 1985. Assume that the plant is completely shut down in 1984. Note that even one cell line operating is 1984 would bring the VALCO consumption above the Non-specified (industry) consumption.
See http://www.crawfurd.dk/africa/ghana_timeline.htm for details on the history.</t>
        </r>
      </text>
    </comment>
    <comment ref="R36" authorId="0" shapeId="0" xr:uid="{00000000-0006-0000-0800-00000B000000}">
      <text>
        <r>
          <rPr>
            <b/>
            <sz val="10"/>
            <color indexed="81"/>
            <rFont val="Calibri"/>
            <family val="2"/>
          </rPr>
          <t>MKH:</t>
        </r>
        <r>
          <rPr>
            <sz val="10"/>
            <color indexed="81"/>
            <rFont val="Calibri"/>
            <family val="2"/>
          </rPr>
          <t xml:space="preserve">
Assume operated on average at half capacity of one cell line for the entire year. </t>
        </r>
      </text>
    </comment>
    <comment ref="T36" authorId="0" shapeId="0" xr:uid="{00000000-0006-0000-0800-00000C000000}">
      <text>
        <r>
          <rPr>
            <b/>
            <sz val="10"/>
            <color indexed="81"/>
            <rFont val="Calibri"/>
            <family val="2"/>
          </rPr>
          <t>MKH:</t>
        </r>
        <r>
          <rPr>
            <sz val="10"/>
            <color indexed="81"/>
            <rFont val="Calibri"/>
            <family val="2"/>
          </rPr>
          <t xml:space="preserve">
Assume coming back online after coups and political and economic strife. 0.4*full capacity.</t>
        </r>
      </text>
    </comment>
    <comment ref="AJ36" authorId="0" shapeId="0" xr:uid="{00000000-0006-0000-0800-00000D000000}">
      <text>
        <r>
          <rPr>
            <b/>
            <sz val="10"/>
            <color indexed="81"/>
            <rFont val="Calibri"/>
            <family val="2"/>
          </rPr>
          <t>MKH:</t>
        </r>
        <r>
          <rPr>
            <sz val="10"/>
            <color indexed="81"/>
            <rFont val="Calibri"/>
            <family val="2"/>
          </rPr>
          <t xml:space="preserve">
Beginning in March 2002, progressively shut down cell lines until none were operating by January 2003. So, assume only 20% of full capacity during 2002</t>
        </r>
      </text>
    </comment>
    <comment ref="AK36" authorId="0" shapeId="0" xr:uid="{00000000-0006-0000-0800-00000E000000}">
      <text>
        <r>
          <rPr>
            <b/>
            <sz val="10"/>
            <color indexed="81"/>
            <rFont val="Calibri"/>
            <family val="2"/>
          </rPr>
          <t>MKH:</t>
        </r>
        <r>
          <rPr>
            <sz val="10"/>
            <color indexed="81"/>
            <rFont val="Calibri"/>
            <family val="2"/>
          </rPr>
          <t xml:space="preserve">
Shut down last cell line in March 2003. Assume only 5% of full operation electricity consumption in 2003, or 12.5 ktoe.</t>
        </r>
      </text>
    </comment>
    <comment ref="AL36" authorId="0" shapeId="0" xr:uid="{00000000-0006-0000-0800-00000F000000}">
      <text>
        <r>
          <rPr>
            <b/>
            <sz val="10"/>
            <color indexed="81"/>
            <rFont val="Calibri"/>
            <family val="2"/>
          </rPr>
          <t>MKH:</t>
        </r>
        <r>
          <rPr>
            <sz val="10"/>
            <color indexed="81"/>
            <rFont val="Calibri"/>
            <family val="2"/>
          </rPr>
          <t xml:space="preserve">
Complete shutdown from 2004-2010.</t>
        </r>
      </text>
    </comment>
    <comment ref="AS36" authorId="0" shapeId="0" xr:uid="{00000000-0006-0000-0800-000010000000}">
      <text>
        <r>
          <rPr>
            <b/>
            <sz val="10"/>
            <color indexed="81"/>
            <rFont val="Calibri"/>
            <family val="2"/>
          </rPr>
          <t>MKH:</t>
        </r>
        <r>
          <rPr>
            <sz val="10"/>
            <color indexed="81"/>
            <rFont val="Calibri"/>
            <family val="2"/>
          </rPr>
          <t xml:space="preserve">
GridCo numbers agree with narrative from VALCO. Only 1/5 cell lines are operating since 2011. Use GridCo numbers here.</t>
        </r>
      </text>
    </comment>
    <comment ref="C59" authorId="0" shapeId="0" xr:uid="{00000000-0006-0000-0800-000011000000}">
      <text>
        <r>
          <rPr>
            <b/>
            <sz val="10"/>
            <color indexed="81"/>
            <rFont val="Calibri"/>
            <family val="2"/>
          </rPr>
          <t>MKH:</t>
        </r>
        <r>
          <rPr>
            <sz val="10"/>
            <color indexed="81"/>
            <rFont val="Calibri"/>
            <family val="2"/>
          </rPr>
          <t xml:space="preserve">
This row should all be zero!</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Matthew Heun</author>
  </authors>
  <commentList>
    <comment ref="E1" authorId="0" shapeId="0" xr:uid="{2AB748E5-51CA-894C-B0B9-D5A6B44AF921}">
      <text>
        <r>
          <rPr>
            <b/>
            <sz val="10"/>
            <color rgb="FF000000"/>
            <rFont val="Tahoma"/>
            <family val="2"/>
          </rPr>
          <t>Matthew Heun:</t>
        </r>
        <r>
          <rPr>
            <sz val="10"/>
            <color rgb="FF000000"/>
            <rFont val="Tahoma"/>
            <family val="2"/>
          </rPr>
          <t xml:space="preserve">
</t>
        </r>
        <r>
          <rPr>
            <sz val="10"/>
            <color rgb="FF000000"/>
            <rFont val="Tahoma"/>
            <family val="2"/>
          </rPr>
          <t>Note that the script to generate the data at the top of this sheet is available on the readme tab.</t>
        </r>
      </text>
    </comment>
    <comment ref="BK125" authorId="0" shapeId="0" xr:uid="{DDCC5512-2FE2-0645-91BF-D1D4A2FAEB87}">
      <text>
        <r>
          <rPr>
            <b/>
            <sz val="10"/>
            <color rgb="FF000000"/>
            <rFont val="Tahoma"/>
            <family val="2"/>
          </rPr>
          <t>Matthew Heun:</t>
        </r>
        <r>
          <rPr>
            <sz val="10"/>
            <color rgb="FF000000"/>
            <rFont val="Tahoma"/>
            <family val="2"/>
          </rPr>
          <t xml:space="preserve">
</t>
        </r>
        <r>
          <rPr>
            <sz val="10"/>
            <color rgb="FF000000"/>
            <rFont val="Tahoma"/>
            <family val="2"/>
          </rPr>
          <t>Assuming the report left off a zero at the right end of this number.</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A1" authorId="0" shapeId="0" xr:uid="{00000000-0006-0000-0900-000001000000}">
      <text>
        <r>
          <rPr>
            <b/>
            <sz val="10"/>
            <color indexed="81"/>
            <rFont val="Calibri"/>
            <family val="2"/>
          </rPr>
          <t>MKH:</t>
        </r>
        <r>
          <rPr>
            <sz val="10"/>
            <color indexed="81"/>
            <rFont val="Calibri"/>
            <family val="2"/>
          </rPr>
          <t xml:space="preserve">
This worksheet is to be saved to a tab-delimited text file. The tab-delimited text file will be read by R and the data in this sheet will replace the original IEA data.</t>
        </r>
      </text>
    </comment>
  </commentList>
</comments>
</file>

<file path=xl/sharedStrings.xml><?xml version="1.0" encoding="utf-8"?>
<sst xmlns="http://schemas.openxmlformats.org/spreadsheetml/2006/main" count="552" uniqueCount="188">
  <si>
    <t>Country</t>
  </si>
  <si>
    <t>Industry</t>
  </si>
  <si>
    <t>GH</t>
  </si>
  <si>
    <t>Agriculture/forestry</t>
  </si>
  <si>
    <t>Electricity</t>
  </si>
  <si>
    <t>E.ktoe</t>
  </si>
  <si>
    <t>Mining and quarrying</t>
  </si>
  <si>
    <t>Non-ferrous metals</t>
  </si>
  <si>
    <t>Non-specified (industry)</t>
  </si>
  <si>
    <t>Non-specified (other)</t>
  </si>
  <si>
    <t>Textile and leather</t>
  </si>
  <si>
    <t>Total</t>
  </si>
  <si>
    <t>p. 178</t>
  </si>
  <si>
    <t>p. 176</t>
  </si>
  <si>
    <t>In the 1970s, 60% of Akosombo output was used for Al smelting (HTH.600.C)</t>
  </si>
  <si>
    <t>ktoe</t>
  </si>
  <si>
    <t>Transformation Processes Electricity Supply</t>
  </si>
  <si>
    <t>Hydro supply</t>
  </si>
  <si>
    <t>Hydro/TPES (elect only)</t>
  </si>
  <si>
    <t>Estimated VALCO/Non-ferrous</t>
  </si>
  <si>
    <t>L. Berry. Ghana: A Country Study. Area Handbook Series. Federal Research Division, Library of Congress, Washington, DC, 3rd edition, 1995.</t>
  </si>
  <si>
    <t>GridCo. Ghana Grid Company Annual Report 2010. Annual report, Ghana Grid Company, 2011.</t>
  </si>
  <si>
    <t>GridCo. Ghana Grid Company Annual Report 2011. Annual report, Ghana Grid Company, 2012.</t>
  </si>
  <si>
    <t>MWh</t>
  </si>
  <si>
    <t>Conversion</t>
  </si>
  <si>
    <t>Year</t>
  </si>
  <si>
    <t>GWh</t>
  </si>
  <si>
    <t>GridCo. Ghana Grid Company Annual Report 2015. Annual report, Ghana Grid Company, 2016.</t>
  </si>
  <si>
    <t>Notes</t>
  </si>
  <si>
    <t>Given as MWh in Annual Report. Probably really GWh.</t>
  </si>
  <si>
    <t>No table in 2014 Annual Report</t>
  </si>
  <si>
    <t>http://www.ghanaweb.com/GhanaHomePage/NewsArchive/artikel.php?ID=278555</t>
  </si>
  <si>
    <t>VALCO (as of 2013) was operating only 1/5 pot lines.</t>
  </si>
  <si>
    <t>Interestingly, if VALCO consumed 60% of Akosombo hydro in</t>
  </si>
  <si>
    <t>1980, 1981, 1982, it would consume the following electricity:</t>
  </si>
  <si>
    <t>60% of hydro</t>
  </si>
  <si>
    <t>0.6 hydro [ktoe]</t>
  </si>
  <si>
    <t>In recent years:</t>
  </si>
  <si>
    <t>GridCo --&gt; VALCO sales [ktoe]</t>
  </si>
  <si>
    <t>Ratio</t>
  </si>
  <si>
    <t>These calculations are consistent with the idea that only 1/5 (0.2)</t>
  </si>
  <si>
    <t>of the pot lines are operational today at VALCO.</t>
  </si>
  <si>
    <t xml:space="preserve">So, it looks like we have a pretty good handle on electricity </t>
  </si>
  <si>
    <t>consumption for aluminum smelting (assume HTH.600.C)</t>
  </si>
  <si>
    <t>for the early and late years.</t>
  </si>
  <si>
    <t>http://www.valcotema.com/about-us/history.html</t>
  </si>
  <si>
    <t>We will assume that each cell line (there are five currently)</t>
  </si>
  <si>
    <t>consumes 50 ktoe of electricity/year, for a total of 250 ktoe/year</t>
  </si>
  <si>
    <t>when the plant is running at full capacity.</t>
  </si>
  <si>
    <t>Then, we will use judgment, guided by history, for the amount</t>
  </si>
  <si>
    <t>of electricity consumed by the VALCO smelter.</t>
  </si>
  <si>
    <t>Industry|Non-ferrous metals consumption estimates</t>
  </si>
  <si>
    <t>From IEA</t>
  </si>
  <si>
    <t>0.6*full cap.</t>
  </si>
  <si>
    <t>0.05*full cap.</t>
  </si>
  <si>
    <t>Shut down</t>
  </si>
  <si>
    <t>GridCo #s</t>
  </si>
  <si>
    <t>Delivery of electricty by GridCo to VALCO, per GridCo annual reports.</t>
  </si>
  <si>
    <t>0.2*full cap.</t>
  </si>
  <si>
    <t>0.4*full cap.</t>
  </si>
  <si>
    <t>VALCO (Al smelter)</t>
  </si>
  <si>
    <t>Mining</t>
  </si>
  <si>
    <t>http://www.crawfurd.dk/africa/ghana_timeline.htm</t>
  </si>
  <si>
    <t>Info about coups in the 1980s.</t>
  </si>
  <si>
    <t>GridCo sales to VALCO</t>
  </si>
  <si>
    <t>GridCo sales to mines</t>
  </si>
  <si>
    <t>0.6*Hydro production</t>
  </si>
  <si>
    <t>Delivery of electricity by GridCo to Mines, per GridCo annual reports.</t>
  </si>
  <si>
    <t>This VERY low number reflects the fact that VALCO was shut down in 2010.</t>
  </si>
  <si>
    <t>GridCo. Ghana Grid Company Annual Report 2013. Annual report, Ghana Grid Company, 2014.</t>
  </si>
  <si>
    <t>GridCo. Ghana Grid Company Annual Report ’12. Annual report, Ghana Grid Company, Ltd., 2013.</t>
  </si>
  <si>
    <t>Industry|Mining and quarrying estimates</t>
  </si>
  <si>
    <t>Linear 73-09</t>
  </si>
  <si>
    <t>C, Frac of Non-specified (industry) for Min. &amp; quar.</t>
  </si>
  <si>
    <t>Target 18%</t>
  </si>
  <si>
    <t>Target 16%</t>
  </si>
  <si>
    <t>Target 20%</t>
  </si>
  <si>
    <t>Remaining Non-specified (industry)</t>
  </si>
  <si>
    <t>Unaccounted</t>
  </si>
  <si>
    <t>Fraction of Non-specified (industry) unaccounted</t>
  </si>
  <si>
    <t>VALCO</t>
  </si>
  <si>
    <t>GridCo</t>
  </si>
  <si>
    <t>Textile Industry</t>
  </si>
  <si>
    <t>Industry | Textile and leather</t>
  </si>
  <si>
    <t>Linear 73-77</t>
  </si>
  <si>
    <t>Ass. 3 ktoe at peak</t>
  </si>
  <si>
    <t>Assume moderate energy growth to 1977 and decline to 0 in 1982.</t>
  </si>
  <si>
    <t>Operating at 5% of installed capacity since 1995 means that there is virtually</t>
  </si>
  <si>
    <t>no energy use by this sector, certainly less than 1 ktoe. So, assume 0 ktoe</t>
  </si>
  <si>
    <t>P. Quartey. The textiles and clothing industry in Ghana. In H. Jauch and R. Traub-Merz, editors, The Future of the Textile and Clothing Industry in Sub-Saharan Africa. Friedrich-Ebert-Stiftung, 2006.</t>
  </si>
  <si>
    <t>from 1982 onward.</t>
  </si>
  <si>
    <t>Decline to 0 in 1982</t>
  </si>
  <si>
    <t>C, Frac of Non-specified (industry) for Non-ferrous</t>
  </si>
  <si>
    <t>Many shut downs</t>
  </si>
  <si>
    <t>0.9*full cap.</t>
  </si>
  <si>
    <t>Revised Industry | Electricity time series</t>
  </si>
  <si>
    <t>C, Frac of Non-specified (industry) for Textile &amp; leather</t>
  </si>
  <si>
    <t>Agriculture % of GDP</t>
  </si>
  <si>
    <t>Agriculture in current LCU</t>
  </si>
  <si>
    <t>%change Agriculture contribution to GDP</t>
  </si>
  <si>
    <t>%change in electricity consumed by agriculture</t>
  </si>
  <si>
    <t>GH GDP in constant LCU</t>
  </si>
  <si>
    <t>Growth of electricity consumption assumed equal to growth (in monetary units) of agriculture sector.</t>
  </si>
  <si>
    <t>Ledger.side</t>
  </si>
  <si>
    <t>Consumption</t>
  </si>
  <si>
    <t>Flow.aggregation.point</t>
  </si>
  <si>
    <t>Flow</t>
  </si>
  <si>
    <t>Product</t>
  </si>
  <si>
    <t>Other | Agriculture/forestry</t>
  </si>
  <si>
    <t>Original IEA Data</t>
  </si>
  <si>
    <t>C, Frac of Non-specified (other) for Ag./forestry</t>
  </si>
  <si>
    <t>Difference from original IEA data</t>
  </si>
  <si>
    <t>This workbook performs calculations to bring more specificity to Ghana's industrial electricity supply.</t>
  </si>
  <si>
    <t>The problem is that after 1973, the IEA no longer maintains specificity for Industrial and Other uses of electricity.</t>
  </si>
  <si>
    <t>Without that specificity, there is little discrimination in the exergy content of the useful uses for that electricity.</t>
  </si>
  <si>
    <t>For example, the VALCO smelters produce a LOT of very high temperature heat would be lost in some years otherwise.</t>
  </si>
  <si>
    <t>So this workbook collects information from various sources to piece together much of the industrial and other uses of electricity in Ghana.</t>
  </si>
  <si>
    <t>Method</t>
  </si>
  <si>
    <t>Energy.type</t>
  </si>
  <si>
    <t>Last.stage</t>
  </si>
  <si>
    <t>Unit</t>
  </si>
  <si>
    <t>GHA</t>
  </si>
  <si>
    <t>PCM</t>
  </si>
  <si>
    <t>E</t>
  </si>
  <si>
    <t>Final</t>
  </si>
  <si>
    <t>Supply</t>
  </si>
  <si>
    <t>Total primary energy supply</t>
  </si>
  <si>
    <t>Production</t>
  </si>
  <si>
    <t>Hydro</t>
  </si>
  <si>
    <t>Imports</t>
  </si>
  <si>
    <t>Exports</t>
  </si>
  <si>
    <t>TFC compare</t>
  </si>
  <si>
    <t>Statistical differences</t>
  </si>
  <si>
    <t>Transformation processes</t>
  </si>
  <si>
    <t>Main activity producer electricity plants</t>
  </si>
  <si>
    <t>Natural gas</t>
  </si>
  <si>
    <t>Crude oil</t>
  </si>
  <si>
    <t>Gas/diesel oil excl. biofuels</t>
  </si>
  <si>
    <t>Solar photovoltaics</t>
  </si>
  <si>
    <t>Autoproducer electricity plants</t>
  </si>
  <si>
    <t>Biogases</t>
  </si>
  <si>
    <t>Energy industry own use</t>
  </si>
  <si>
    <t>Own use in electricity, CHP and heat plants</t>
  </si>
  <si>
    <t>Losses</t>
  </si>
  <si>
    <t>Industry not elsewhere specified</t>
  </si>
  <si>
    <t>Transport</t>
  </si>
  <si>
    <t>Non-specified (transport)</t>
  </si>
  <si>
    <t>Other</t>
  </si>
  <si>
    <t>Residential</t>
  </si>
  <si>
    <t>Commercial and public services</t>
  </si>
  <si>
    <t>Final consumption not elsewhere specified</t>
  </si>
  <si>
    <t>The data on the "Non-spec Electricity allocation" tab is created by this script (run in the PFU-Database repository)</t>
  </si>
  <si>
    <t xml:space="preserve">Elect &lt;- readd_by_country("IEAData", "GHA") %&gt;% </t>
  </si>
  <si>
    <t xml:space="preserve">  dplyr::filter(Product %in% c("Electricity", </t>
  </si>
  <si>
    <t xml:space="preserve">                               "Hydro") | </t>
  </si>
  <si>
    <t xml:space="preserve">  tidyr::pivot_wider(names_from = Year, values_from = E.dot) %&gt;% </t>
  </si>
  <si>
    <t xml:space="preserve">  IEATools::sort_iea_df()</t>
  </si>
  <si>
    <t>Elect[is.na(Elect)] &lt;- ""</t>
  </si>
  <si>
    <t xml:space="preserve">Elect %&gt;% </t>
  </si>
  <si>
    <t xml:space="preserve">  utils::write.csv(file = "~/Desktop/GHA-Elect.csv", row.names = FALSE)</t>
  </si>
  <si>
    <t xml:space="preserve">  </t>
  </si>
  <si>
    <t xml:space="preserve">                  Flow %in% c("Main activity producer electricity plants", </t>
  </si>
  <si>
    <t xml:space="preserve">                              "Autoproducer electricity plants")) %&gt;% </t>
  </si>
  <si>
    <t>Hydro fraction</t>
  </si>
  <si>
    <t>Turns out that GridCo no longer provides detailed sales figures in their annual reports.</t>
  </si>
  <si>
    <t>However, the Volta River Authority does!</t>
  </si>
  <si>
    <t>And, the 2016 annual report for the VRA gives VALCO sales in 2015.</t>
  </si>
  <si>
    <t>So we can use the VRA annual reports to track VALCO electricty consumption going forward.</t>
  </si>
  <si>
    <t>Here is a screen shot from the VRA annual report.</t>
  </si>
  <si>
    <r>
      <t>Volta River Authority. 55</t>
    </r>
    <r>
      <rPr>
        <sz val="7"/>
        <color rgb="FF000000"/>
        <rFont val="Helvetica"/>
        <family val="2"/>
      </rPr>
      <t xml:space="preserve">th </t>
    </r>
    <r>
      <rPr>
        <sz val="10"/>
        <color rgb="FF000000"/>
        <rFont val="Helvetica"/>
        <family val="2"/>
      </rPr>
      <t>annual report and accounts. Annual report, Volta River Authority, 2017.</t>
    </r>
  </si>
  <si>
    <t>GridCo 2011 annual report</t>
  </si>
  <si>
    <t>Note also that the Mines number from 2015 also matches the GridCo mines number (1231 GWh).</t>
  </si>
  <si>
    <t>So we can use VRA data for Electricity consumption by Mines, too.</t>
  </si>
  <si>
    <t>The 2015 sales from VRA to VALCO exactly match (withing rounding error) sales to VALCO from the GridCo 2016 annual report (572 GWh).</t>
  </si>
  <si>
    <t>Volta River Authority. Annual report 2017. Annual report, Volta River Authority, 2018.</t>
  </si>
  <si>
    <t>Volta River Authority. 2018 annual report and financial statement. Annual report, Volta River Authority, 2019.</t>
  </si>
  <si>
    <t>Volta River Authority. 54th annual report and accounts 2015. Annual report, Volta River Authority, 2016.</t>
  </si>
  <si>
    <t>From VRA</t>
  </si>
  <si>
    <t>Delivery of electricty by GridCo to VALCO, per GridCo and VRA annual reports.</t>
  </si>
  <si>
    <t>Delivery of electricity by GridCo to Mines, per GridCo and VRA annual reports.</t>
  </si>
  <si>
    <t>Ghana Grid Company (GridCo) and Volta River Authority (VRA) Data</t>
  </si>
  <si>
    <t>Volta River Authority. Forty ninth annual report and accounts 2010. Annual report, Volta River Authority, 2011.</t>
  </si>
  <si>
    <t>From GridCo</t>
  </si>
  <si>
    <t>From GridCo. This VERY low number reflects the fact that VALCO was shut down in 2010.</t>
  </si>
  <si>
    <t>Volta River Authority. Forty eighth annual report and accounts 2009. Annual report, Volta River Authority, 2010.</t>
  </si>
  <si>
    <t>Volta River Authority. Annual report and accounts 2004. Annual report, Volta River Authority, 2005.</t>
  </si>
  <si>
    <t>Volta River Authority. 30th annual report and accounts. Annual report, Volta River Authority, 1992.</t>
  </si>
  <si>
    <t>Volta River Authority. 29th annual report and accounts. Annual report, Volta River Authority, 1991.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</si>
</sst>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15">
    <font>
      <sz val="12"/>
      <color theme="1"/>
      <name val="Calibri"/>
      <family val="2"/>
      <scheme val="minor"/>
    </font>
    <font>
      <sz val="10"/>
      <color indexed="81"/>
      <name val="Calibri"/>
      <family val="2"/>
    </font>
    <font>
      <b/>
      <sz val="10"/>
      <color indexed="81"/>
      <name val="Calibri"/>
      <family val="2"/>
    </font>
    <font>
      <u/>
      <sz val="12"/>
      <color theme="10"/>
      <name val="Calibri"/>
      <family val="2"/>
      <scheme val="minor"/>
    </font>
    <font>
      <u/>
      <sz val="12"/>
      <color theme="11"/>
      <name val="Calibri"/>
      <family val="2"/>
      <scheme val="minor"/>
    </font>
    <font>
      <b/>
      <sz val="16"/>
      <color theme="1"/>
      <name val="Calibri"/>
      <family val="2"/>
      <scheme val="minor"/>
    </font>
    <font>
      <b/>
      <sz val="22"/>
      <color theme="1"/>
      <name val="Calibri"/>
      <family val="2"/>
      <scheme val="minor"/>
    </font>
    <font>
      <sz val="22"/>
      <color theme="1"/>
      <name val="Calibri"/>
      <family val="2"/>
      <scheme val="minor"/>
    </font>
    <font>
      <i/>
      <sz val="12"/>
      <color theme="1"/>
      <name val="Calibri"/>
      <family val="2"/>
      <scheme val="minor"/>
    </font>
    <font>
      <b/>
      <sz val="10"/>
      <color rgb="FF000000"/>
      <name val="Calibri"/>
      <family val="2"/>
    </font>
    <font>
      <sz val="10"/>
      <color rgb="FF000000"/>
      <name val="Calibri"/>
      <family val="2"/>
    </font>
    <font>
      <sz val="10"/>
      <color rgb="FF000000"/>
      <name val="Tahoma"/>
      <family val="2"/>
    </font>
    <font>
      <b/>
      <sz val="10"/>
      <color rgb="FF000000"/>
      <name val="Tahoma"/>
      <family val="2"/>
    </font>
    <font>
      <sz val="10"/>
      <color rgb="FF000000"/>
      <name val="Helvetica"/>
      <family val="2"/>
    </font>
    <font>
      <sz val="7"/>
      <color rgb="FF000000"/>
      <name val="Helvetica"/>
      <family val="2"/>
    </font>
  </fonts>
  <fills count="9">
    <fill>
      <patternFill patternType="none"/>
    </fill>
    <fill>
      <patternFill patternType="gray125"/>
    </fill>
    <fill>
      <patternFill patternType="solid">
        <fgColor theme="7" tint="0.59999389629810485"/>
        <bgColor indexed="64"/>
      </patternFill>
    </fill>
    <fill>
      <patternFill patternType="solid">
        <fgColor theme="9" tint="0.59996337778862885"/>
        <bgColor indexed="64"/>
      </patternFill>
    </fill>
    <fill>
      <patternFill patternType="solid">
        <fgColor theme="7" tint="0.599963377788628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3" tint="0.59996337778862885"/>
        <bgColor indexed="64"/>
      </patternFill>
    </fill>
  </fills>
  <borders count="1">
    <border>
      <left/>
      <right/>
      <top/>
      <bottom/>
      <diagonal/>
    </border>
  </borders>
  <cellStyleXfs count="39">
    <xf numFmtId="0" fontId="0" fillId="0" borderId="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cellStyleXfs>
  <cellXfs count="23">
    <xf numFmtId="0" fontId="0" fillId="0" borderId="0" xfId="0"/>
    <xf numFmtId="0" fontId="0" fillId="0" borderId="0" xfId="0" applyFill="1"/>
    <xf numFmtId="0" fontId="0" fillId="2" borderId="0" xfId="0" applyFill="1"/>
    <xf numFmtId="0" fontId="0" fillId="0" borderId="0" xfId="0" applyAlignment="1">
      <alignment horizontal="right"/>
    </xf>
    <xf numFmtId="10" fontId="0" fillId="0" borderId="0" xfId="0" applyNumberFormat="1"/>
    <xf numFmtId="0" fontId="0" fillId="3" borderId="0" xfId="0" applyFill="1"/>
    <xf numFmtId="0" fontId="0" fillId="4" borderId="0" xfId="0" applyFill="1"/>
    <xf numFmtId="0" fontId="5" fillId="0" borderId="0" xfId="0" applyFont="1" applyAlignment="1">
      <alignment horizontal="right"/>
    </xf>
    <xf numFmtId="0" fontId="0" fillId="5" borderId="0" xfId="0" applyFill="1"/>
    <xf numFmtId="0" fontId="0" fillId="6" borderId="0" xfId="0" applyFill="1"/>
    <xf numFmtId="0" fontId="0" fillId="6" borderId="0" xfId="0" applyFont="1" applyFill="1"/>
    <xf numFmtId="4" fontId="0" fillId="6" borderId="0" xfId="0" applyNumberFormat="1" applyFont="1" applyFill="1"/>
    <xf numFmtId="0" fontId="0" fillId="0" borderId="0" xfId="0" applyFont="1" applyAlignment="1">
      <alignment horizontal="right"/>
    </xf>
    <xf numFmtId="0" fontId="0" fillId="7" borderId="0" xfId="0" applyFill="1"/>
    <xf numFmtId="0" fontId="8" fillId="0" borderId="0" xfId="0" applyFont="1"/>
    <xf numFmtId="0" fontId="8" fillId="0" borderId="0" xfId="0" applyFont="1" applyAlignment="1">
      <alignment horizontal="right"/>
    </xf>
    <xf numFmtId="0" fontId="0" fillId="0" borderId="0" xfId="0" applyFill="1" applyAlignment="1">
      <alignment horizontal="right"/>
    </xf>
    <xf numFmtId="0" fontId="0" fillId="8" borderId="0" xfId="0" applyFill="1"/>
    <xf numFmtId="164" fontId="0" fillId="0" borderId="0" xfId="0" applyNumberFormat="1"/>
    <xf numFmtId="0" fontId="5" fillId="0" borderId="0" xfId="0" applyFont="1" applyAlignment="1">
      <alignment horizontal="left"/>
    </xf>
    <xf numFmtId="0" fontId="6" fillId="5" borderId="0" xfId="0" applyFont="1" applyFill="1" applyAlignment="1">
      <alignment horizontal="center"/>
    </xf>
    <xf numFmtId="0" fontId="7" fillId="6" borderId="0" xfId="0" applyFont="1" applyFill="1" applyAlignment="1">
      <alignment horizontal="center"/>
    </xf>
    <xf numFmtId="0" fontId="6" fillId="7" borderId="0" xfId="0" applyFont="1" applyFill="1" applyAlignment="1">
      <alignment horizontal="center"/>
    </xf>
  </cellXfs>
  <cellStyles count="3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Normal" xfId="0" builtinId="0"/>
  </cellStyles>
  <dxfs count="0"/>
  <tableStyles count="0" defaultTableStyle="TableStyleMedium9" defaultPivotStyle="PivotStyleMedium7"/>
  <colors>
    <mruColors>
      <color rgb="FFA6A6A6"/>
      <color rgb="FFED7D31"/>
      <color rgb="FF5A9BD5"/>
      <color rgb="FFF9C1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1"/>
          <c:order val="0"/>
          <c:tx>
            <c:strRef>
              <c:f>'Non-spec. ind. elec. alloc. OLD'!$D$8</c:f>
              <c:strCache>
                <c:ptCount val="1"/>
                <c:pt idx="0">
                  <c:v>Non-ferrous metals</c:v>
                </c:pt>
              </c:strCache>
            </c:strRef>
          </c:tx>
          <c:spPr>
            <a:solidFill>
              <a:schemeClr val="accent2"/>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OLD'!$E$8:$AU$8</c:f>
              <c:numCache>
                <c:formatCode>General</c:formatCode>
                <c:ptCount val="43"/>
                <c:pt idx="0">
                  <c:v>170</c:v>
                </c:pt>
                <c:pt idx="1">
                  <c:v>194</c:v>
                </c:pt>
                <c:pt idx="2">
                  <c:v>226</c:v>
                </c:pt>
              </c:numCache>
            </c:numRef>
          </c:val>
          <c:extLst>
            <c:ext xmlns:c16="http://schemas.microsoft.com/office/drawing/2014/chart" uri="{C3380CC4-5D6E-409C-BE32-E72D297353CC}">
              <c16:uniqueId val="{00000000-D34D-7B45-92EA-449DED51D666}"/>
            </c:ext>
          </c:extLst>
        </c:ser>
        <c:ser>
          <c:idx val="2"/>
          <c:order val="1"/>
          <c:tx>
            <c:strRef>
              <c:f>'Non-spec. ind. elec. alloc. OLD'!$D$9</c:f>
              <c:strCache>
                <c:ptCount val="1"/>
                <c:pt idx="0">
                  <c:v>Mining and quarrying</c:v>
                </c:pt>
              </c:strCache>
            </c:strRef>
          </c:tx>
          <c:spPr>
            <a:solidFill>
              <a:schemeClr val="accent3"/>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OLD'!$E$9:$AU$9</c:f>
              <c:numCache>
                <c:formatCode>General</c:formatCode>
                <c:ptCount val="43"/>
                <c:pt idx="0">
                  <c:v>17</c:v>
                </c:pt>
                <c:pt idx="1">
                  <c:v>19</c:v>
                </c:pt>
                <c:pt idx="2">
                  <c:v>22</c:v>
                </c:pt>
              </c:numCache>
            </c:numRef>
          </c:val>
          <c:extLst>
            <c:ext xmlns:c16="http://schemas.microsoft.com/office/drawing/2014/chart" uri="{C3380CC4-5D6E-409C-BE32-E72D297353CC}">
              <c16:uniqueId val="{00000001-D34D-7B45-92EA-449DED51D666}"/>
            </c:ext>
          </c:extLst>
        </c:ser>
        <c:ser>
          <c:idx val="0"/>
          <c:order val="2"/>
          <c:tx>
            <c:strRef>
              <c:f>'Non-spec. ind. elec. alloc. OLD'!$D$6</c:f>
              <c:strCache>
                <c:ptCount val="1"/>
                <c:pt idx="0">
                  <c:v>Agriculture/forestry</c:v>
                </c:pt>
              </c:strCache>
            </c:strRef>
          </c:tx>
          <c:spPr>
            <a:solidFill>
              <a:schemeClr val="accent1"/>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OLD'!$E$6:$AU$6</c:f>
              <c:numCache>
                <c:formatCode>General</c:formatCode>
                <c:ptCount val="43"/>
                <c:pt idx="0">
                  <c:v>2</c:v>
                </c:pt>
                <c:pt idx="1">
                  <c:v>3</c:v>
                </c:pt>
                <c:pt idx="2">
                  <c:v>3</c:v>
                </c:pt>
              </c:numCache>
            </c:numRef>
          </c:val>
          <c:extLst>
            <c:ext xmlns:c16="http://schemas.microsoft.com/office/drawing/2014/chart" uri="{C3380CC4-5D6E-409C-BE32-E72D297353CC}">
              <c16:uniqueId val="{00000002-D34D-7B45-92EA-449DED51D666}"/>
            </c:ext>
          </c:extLst>
        </c:ser>
        <c:ser>
          <c:idx val="3"/>
          <c:order val="3"/>
          <c:tx>
            <c:strRef>
              <c:f>'Non-spec. ind. elec. alloc. OLD'!$D$10</c:f>
              <c:strCache>
                <c:ptCount val="1"/>
                <c:pt idx="0">
                  <c:v>Textile and leather</c:v>
                </c:pt>
              </c:strCache>
            </c:strRef>
          </c:tx>
          <c:spPr>
            <a:solidFill>
              <a:schemeClr val="accent4"/>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OLD'!$E$10:$AU$10</c:f>
              <c:numCache>
                <c:formatCode>General</c:formatCode>
                <c:ptCount val="43"/>
                <c:pt idx="0">
                  <c:v>1</c:v>
                </c:pt>
                <c:pt idx="1">
                  <c:v>2</c:v>
                </c:pt>
                <c:pt idx="2">
                  <c:v>2</c:v>
                </c:pt>
              </c:numCache>
            </c:numRef>
          </c:val>
          <c:extLst>
            <c:ext xmlns:c16="http://schemas.microsoft.com/office/drawing/2014/chart" uri="{C3380CC4-5D6E-409C-BE32-E72D297353CC}">
              <c16:uniqueId val="{00000003-D34D-7B45-92EA-449DED51D666}"/>
            </c:ext>
          </c:extLst>
        </c:ser>
        <c:ser>
          <c:idx val="4"/>
          <c:order val="4"/>
          <c:tx>
            <c:strRef>
              <c:f>'Non-spec. ind. elec. alloc. OLD'!$D$11</c:f>
              <c:strCache>
                <c:ptCount val="1"/>
                <c:pt idx="0">
                  <c:v>Non-specified (industry)</c:v>
                </c:pt>
              </c:strCache>
            </c:strRef>
          </c:tx>
          <c:spPr>
            <a:solidFill>
              <a:schemeClr val="accent5"/>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OLD'!$E$11:$AU$11</c:f>
              <c:numCache>
                <c:formatCode>General</c:formatCode>
                <c:ptCount val="43"/>
                <c:pt idx="0">
                  <c:v>22</c:v>
                </c:pt>
                <c:pt idx="1">
                  <c:v>25</c:v>
                </c:pt>
                <c:pt idx="2">
                  <c:v>29</c:v>
                </c:pt>
                <c:pt idx="3">
                  <c:v>300</c:v>
                </c:pt>
                <c:pt idx="4">
                  <c:v>281</c:v>
                </c:pt>
                <c:pt idx="5">
                  <c:v>290</c:v>
                </c:pt>
                <c:pt idx="6">
                  <c:v>300</c:v>
                </c:pt>
                <c:pt idx="7">
                  <c:v>243</c:v>
                </c:pt>
                <c:pt idx="8">
                  <c:v>308</c:v>
                </c:pt>
                <c:pt idx="9">
                  <c:v>340</c:v>
                </c:pt>
                <c:pt idx="10">
                  <c:v>339</c:v>
                </c:pt>
                <c:pt idx="11">
                  <c:v>307</c:v>
                </c:pt>
                <c:pt idx="12">
                  <c:v>111</c:v>
                </c:pt>
                <c:pt idx="13">
                  <c:v>47</c:v>
                </c:pt>
                <c:pt idx="14">
                  <c:v>125</c:v>
                </c:pt>
                <c:pt idx="15">
                  <c:v>236</c:v>
                </c:pt>
                <c:pt idx="16">
                  <c:v>271</c:v>
                </c:pt>
                <c:pt idx="17">
                  <c:v>297</c:v>
                </c:pt>
                <c:pt idx="18">
                  <c:v>303</c:v>
                </c:pt>
                <c:pt idx="19">
                  <c:v>306</c:v>
                </c:pt>
                <c:pt idx="20">
                  <c:v>319</c:v>
                </c:pt>
                <c:pt idx="21">
                  <c:v>332</c:v>
                </c:pt>
                <c:pt idx="22">
                  <c:v>341</c:v>
                </c:pt>
                <c:pt idx="23">
                  <c:v>309</c:v>
                </c:pt>
                <c:pt idx="24">
                  <c:v>317</c:v>
                </c:pt>
                <c:pt idx="25">
                  <c:v>331</c:v>
                </c:pt>
                <c:pt idx="26">
                  <c:v>396</c:v>
                </c:pt>
                <c:pt idx="27">
                  <c:v>264</c:v>
                </c:pt>
                <c:pt idx="28">
                  <c:v>372</c:v>
                </c:pt>
                <c:pt idx="29">
                  <c:v>370</c:v>
                </c:pt>
                <c:pt idx="30">
                  <c:v>373</c:v>
                </c:pt>
                <c:pt idx="31">
                  <c:v>336</c:v>
                </c:pt>
                <c:pt idx="32">
                  <c:v>190</c:v>
                </c:pt>
                <c:pt idx="33">
                  <c:v>174</c:v>
                </c:pt>
                <c:pt idx="34">
                  <c:v>219</c:v>
                </c:pt>
                <c:pt idx="35">
                  <c:v>309</c:v>
                </c:pt>
                <c:pt idx="36">
                  <c:v>231</c:v>
                </c:pt>
                <c:pt idx="37">
                  <c:v>255</c:v>
                </c:pt>
                <c:pt idx="38">
                  <c:v>251</c:v>
                </c:pt>
                <c:pt idx="39">
                  <c:v>271</c:v>
                </c:pt>
                <c:pt idx="40">
                  <c:v>335</c:v>
                </c:pt>
                <c:pt idx="41">
                  <c:v>357</c:v>
                </c:pt>
                <c:pt idx="42">
                  <c:v>363</c:v>
                </c:pt>
              </c:numCache>
            </c:numRef>
          </c:val>
          <c:extLst>
            <c:ext xmlns:c16="http://schemas.microsoft.com/office/drawing/2014/chart" uri="{C3380CC4-5D6E-409C-BE32-E72D297353CC}">
              <c16:uniqueId val="{00000004-D34D-7B45-92EA-449DED51D666}"/>
            </c:ext>
          </c:extLst>
        </c:ser>
        <c:dLbls>
          <c:showLegendKey val="0"/>
          <c:showVal val="0"/>
          <c:showCatName val="0"/>
          <c:showSerName val="0"/>
          <c:showPercent val="0"/>
          <c:showBubbleSize val="0"/>
        </c:dLbls>
        <c:axId val="164219536"/>
        <c:axId val="164221584"/>
      </c:areaChart>
      <c:catAx>
        <c:axId val="16421953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221584"/>
        <c:crosses val="autoZero"/>
        <c:auto val="1"/>
        <c:lblAlgn val="ctr"/>
        <c:lblOffset val="100"/>
        <c:noMultiLvlLbl val="0"/>
      </c:catAx>
      <c:valAx>
        <c:axId val="164221584"/>
        <c:scaling>
          <c:orientation val="minMax"/>
        </c:scaling>
        <c:delete val="0"/>
        <c:axPos val="l"/>
        <c:numFmt formatCode="General" sourceLinked="0"/>
        <c:majorTickMark val="in"/>
        <c:minorTickMark val="none"/>
        <c:tickLblPos val="nextTo"/>
        <c:spPr>
          <a:noFill/>
          <a:ln>
            <a:solidFill>
              <a:schemeClr val="accent6">
                <a:lumMod val="60000"/>
                <a:lumOff val="40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219536"/>
        <c:crosses val="autoZero"/>
        <c:crossBetween val="midCat"/>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1"/>
          <c:order val="0"/>
          <c:tx>
            <c:strRef>
              <c:f>'Non-spec. ind. elec. alloc. OLD'!$B$53</c:f>
              <c:strCache>
                <c:ptCount val="1"/>
                <c:pt idx="0">
                  <c:v>Non-ferrous metals</c:v>
                </c:pt>
              </c:strCache>
            </c:strRef>
          </c:tx>
          <c:spPr>
            <a:solidFill>
              <a:schemeClr val="accent2"/>
            </a:solidFill>
            <a:ln>
              <a:noFill/>
            </a:ln>
            <a:effectLst/>
          </c:spPr>
          <c:val>
            <c:numRef>
              <c:f>'Non-spec. ind. elec. alloc. OLD'!$E$53:$AU$53</c:f>
              <c:numCache>
                <c:formatCode>General</c:formatCode>
                <c:ptCount val="43"/>
                <c:pt idx="0">
                  <c:v>170</c:v>
                </c:pt>
                <c:pt idx="1">
                  <c:v>194</c:v>
                </c:pt>
                <c:pt idx="2">
                  <c:v>226</c:v>
                </c:pt>
                <c:pt idx="3">
                  <c:v>210.6</c:v>
                </c:pt>
                <c:pt idx="4">
                  <c:v>204</c:v>
                </c:pt>
                <c:pt idx="5">
                  <c:v>215.4</c:v>
                </c:pt>
                <c:pt idx="6">
                  <c:v>226.79999999999998</c:v>
                </c:pt>
                <c:pt idx="7">
                  <c:v>192</c:v>
                </c:pt>
                <c:pt idx="8">
                  <c:v>238.79999999999998</c:v>
                </c:pt>
                <c:pt idx="9">
                  <c:v>272.39999999999998</c:v>
                </c:pt>
                <c:pt idx="10">
                  <c:v>275.39999999999998</c:v>
                </c:pt>
                <c:pt idx="11">
                  <c:v>200</c:v>
                </c:pt>
                <c:pt idx="12">
                  <c:v>50</c:v>
                </c:pt>
                <c:pt idx="13">
                  <c:v>25</c:v>
                </c:pt>
                <c:pt idx="14">
                  <c:v>50</c:v>
                </c:pt>
                <c:pt idx="15">
                  <c:v>100</c:v>
                </c:pt>
                <c:pt idx="16">
                  <c:v>150</c:v>
                </c:pt>
                <c:pt idx="17">
                  <c:v>150</c:v>
                </c:pt>
                <c:pt idx="18">
                  <c:v>150</c:v>
                </c:pt>
                <c:pt idx="19">
                  <c:v>150</c:v>
                </c:pt>
                <c:pt idx="20">
                  <c:v>150</c:v>
                </c:pt>
                <c:pt idx="21">
                  <c:v>150</c:v>
                </c:pt>
                <c:pt idx="22">
                  <c:v>150</c:v>
                </c:pt>
                <c:pt idx="23">
                  <c:v>150</c:v>
                </c:pt>
                <c:pt idx="24">
                  <c:v>150</c:v>
                </c:pt>
                <c:pt idx="25">
                  <c:v>150</c:v>
                </c:pt>
                <c:pt idx="26">
                  <c:v>150</c:v>
                </c:pt>
                <c:pt idx="27">
                  <c:v>150</c:v>
                </c:pt>
                <c:pt idx="28">
                  <c:v>150</c:v>
                </c:pt>
                <c:pt idx="29">
                  <c:v>150</c:v>
                </c:pt>
                <c:pt idx="30">
                  <c:v>150</c:v>
                </c:pt>
                <c:pt idx="31">
                  <c:v>50</c:v>
                </c:pt>
                <c:pt idx="32">
                  <c:v>12.5</c:v>
                </c:pt>
                <c:pt idx="33">
                  <c:v>0</c:v>
                </c:pt>
                <c:pt idx="34">
                  <c:v>0</c:v>
                </c:pt>
                <c:pt idx="35">
                  <c:v>0</c:v>
                </c:pt>
                <c:pt idx="36">
                  <c:v>0</c:v>
                </c:pt>
                <c:pt idx="37">
                  <c:v>0</c:v>
                </c:pt>
                <c:pt idx="38">
                  <c:v>0</c:v>
                </c:pt>
                <c:pt idx="39">
                  <c:v>0</c:v>
                </c:pt>
                <c:pt idx="40">
                  <c:v>51.291057618041997</c:v>
                </c:pt>
                <c:pt idx="41">
                  <c:v>52.691229587317203</c:v>
                </c:pt>
                <c:pt idx="42">
                  <c:v>50.573946697890001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0-18D4-DE4C-8A29-B856310AA35B}"/>
            </c:ext>
          </c:extLst>
        </c:ser>
        <c:ser>
          <c:idx val="2"/>
          <c:order val="1"/>
          <c:tx>
            <c:strRef>
              <c:f>'Non-spec. ind. elec. alloc. OLD'!$B$52</c:f>
              <c:strCache>
                <c:ptCount val="1"/>
                <c:pt idx="0">
                  <c:v>Mining and quarrying</c:v>
                </c:pt>
              </c:strCache>
            </c:strRef>
          </c:tx>
          <c:spPr>
            <a:solidFill>
              <a:schemeClr val="accent3"/>
            </a:solidFill>
            <a:ln>
              <a:noFill/>
            </a:ln>
            <a:effectLst/>
          </c:spPr>
          <c:val>
            <c:numRef>
              <c:f>'Non-spec. ind. elec. alloc. OLD'!$E$52:$AU$52</c:f>
              <c:numCache>
                <c:formatCode>General</c:formatCode>
                <c:ptCount val="43"/>
                <c:pt idx="0">
                  <c:v>17</c:v>
                </c:pt>
                <c:pt idx="1">
                  <c:v>19</c:v>
                </c:pt>
                <c:pt idx="2">
                  <c:v>22</c:v>
                </c:pt>
                <c:pt idx="3">
                  <c:v>24.294396342645715</c:v>
                </c:pt>
                <c:pt idx="4">
                  <c:v>26.588792685291434</c:v>
                </c:pt>
                <c:pt idx="5">
                  <c:v>28.883189027937149</c:v>
                </c:pt>
                <c:pt idx="6">
                  <c:v>31.177585370582868</c:v>
                </c:pt>
                <c:pt idx="7">
                  <c:v>33.471981713228587</c:v>
                </c:pt>
                <c:pt idx="8">
                  <c:v>35.766378055874299</c:v>
                </c:pt>
                <c:pt idx="9">
                  <c:v>38.060774398520017</c:v>
                </c:pt>
                <c:pt idx="10">
                  <c:v>40.355170741165736</c:v>
                </c:pt>
                <c:pt idx="11">
                  <c:v>42.649567083811448</c:v>
                </c:pt>
                <c:pt idx="12">
                  <c:v>17.760000000000002</c:v>
                </c:pt>
                <c:pt idx="13">
                  <c:v>8.4600000000000009</c:v>
                </c:pt>
                <c:pt idx="14">
                  <c:v>25</c:v>
                </c:pt>
                <c:pt idx="15">
                  <c:v>51.827152454394316</c:v>
                </c:pt>
                <c:pt idx="16">
                  <c:v>54.121548797040035</c:v>
                </c:pt>
                <c:pt idx="17">
                  <c:v>56.415945139685746</c:v>
                </c:pt>
                <c:pt idx="18">
                  <c:v>58.710341482331465</c:v>
                </c:pt>
                <c:pt idx="19">
                  <c:v>61.004737824977184</c:v>
                </c:pt>
                <c:pt idx="20">
                  <c:v>63.299134167622896</c:v>
                </c:pt>
                <c:pt idx="21">
                  <c:v>65.593530510268607</c:v>
                </c:pt>
                <c:pt idx="22">
                  <c:v>67.887926852914333</c:v>
                </c:pt>
                <c:pt idx="23">
                  <c:v>70.182323195560045</c:v>
                </c:pt>
                <c:pt idx="24">
                  <c:v>72.476719538205771</c:v>
                </c:pt>
                <c:pt idx="25">
                  <c:v>74.771115880851482</c:v>
                </c:pt>
                <c:pt idx="26">
                  <c:v>77.065512223497194</c:v>
                </c:pt>
                <c:pt idx="27">
                  <c:v>79.359908566142906</c:v>
                </c:pt>
                <c:pt idx="28">
                  <c:v>81.654304908788632</c:v>
                </c:pt>
                <c:pt idx="29">
                  <c:v>83.948701251434358</c:v>
                </c:pt>
                <c:pt idx="30">
                  <c:v>86.243097594080069</c:v>
                </c:pt>
                <c:pt idx="31">
                  <c:v>88.537493936725781</c:v>
                </c:pt>
                <c:pt idx="32">
                  <c:v>90.831890279371493</c:v>
                </c:pt>
                <c:pt idx="33">
                  <c:v>93.126286622017219</c:v>
                </c:pt>
                <c:pt idx="34">
                  <c:v>95.42068296466293</c:v>
                </c:pt>
                <c:pt idx="35">
                  <c:v>97.715079307308642</c:v>
                </c:pt>
                <c:pt idx="36">
                  <c:v>100.00947564995437</c:v>
                </c:pt>
                <c:pt idx="37">
                  <c:v>102.30387199260008</c:v>
                </c:pt>
                <c:pt idx="38">
                  <c:v>104.59826833524579</c:v>
                </c:pt>
                <c:pt idx="39">
                  <c:v>106.89266467789152</c:v>
                </c:pt>
                <c:pt idx="40">
                  <c:v>111.97915307081514</c:v>
                </c:pt>
                <c:pt idx="41">
                  <c:v>119.14445401782001</c:v>
                </c:pt>
                <c:pt idx="42">
                  <c:v>127.69208944484521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1-18D4-DE4C-8A29-B856310AA35B}"/>
            </c:ext>
          </c:extLst>
        </c:ser>
        <c:ser>
          <c:idx val="0"/>
          <c:order val="2"/>
          <c:tx>
            <c:strRef>
              <c:f>'Non-spec. ind. elec. alloc.'!#REF!</c:f>
              <c:strCache>
                <c:ptCount val="1"/>
                <c:pt idx="0">
                  <c:v>#REF!</c:v>
                </c:pt>
              </c:strCache>
            </c:strRef>
          </c:tx>
          <c:spPr>
            <a:solidFill>
              <a:schemeClr val="accent1"/>
            </a:solidFill>
            <a:ln w="25400">
              <a:noFill/>
            </a:ln>
            <a:effectLst/>
          </c:spPr>
          <c:val>
            <c:numRef>
              <c:f>'Non-spec. ind. elec. alloc.'!#REF!</c:f>
              <c:numCache>
                <c:formatCode>General</c:formatCode>
                <c:ptCount val="1"/>
                <c:pt idx="0">
                  <c:v>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2-18D4-DE4C-8A29-B856310AA35B}"/>
            </c:ext>
          </c:extLst>
        </c:ser>
        <c:ser>
          <c:idx val="3"/>
          <c:order val="3"/>
          <c:tx>
            <c:strRef>
              <c:f>'Non-spec. ind. elec. alloc. OLD'!$B$54</c:f>
              <c:strCache>
                <c:ptCount val="1"/>
                <c:pt idx="0">
                  <c:v>Textile and leather</c:v>
                </c:pt>
              </c:strCache>
            </c:strRef>
          </c:tx>
          <c:spPr>
            <a:solidFill>
              <a:schemeClr val="accent4"/>
            </a:solidFill>
            <a:ln>
              <a:noFill/>
            </a:ln>
            <a:effectLst/>
          </c:spPr>
          <c:val>
            <c:numRef>
              <c:f>'Non-spec. ind. elec. alloc. OLD'!$E$54:$AU$54</c:f>
              <c:numCache>
                <c:formatCode>General</c:formatCode>
                <c:ptCount val="43"/>
                <c:pt idx="0">
                  <c:v>1</c:v>
                </c:pt>
                <c:pt idx="1">
                  <c:v>2</c:v>
                </c:pt>
                <c:pt idx="2">
                  <c:v>2</c:v>
                </c:pt>
                <c:pt idx="3">
                  <c:v>2.25</c:v>
                </c:pt>
                <c:pt idx="4">
                  <c:v>2.5</c:v>
                </c:pt>
                <c:pt idx="5">
                  <c:v>2.75</c:v>
                </c:pt>
                <c:pt idx="6">
                  <c:v>3</c:v>
                </c:pt>
                <c:pt idx="7">
                  <c:v>2.5</c:v>
                </c:pt>
                <c:pt idx="8">
                  <c:v>2</c:v>
                </c:pt>
                <c:pt idx="9">
                  <c:v>1.5</c:v>
                </c:pt>
                <c:pt idx="10">
                  <c:v>1</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3-18D4-DE4C-8A29-B856310AA35B}"/>
            </c:ext>
          </c:extLst>
        </c:ser>
        <c:ser>
          <c:idx val="4"/>
          <c:order val="4"/>
          <c:tx>
            <c:strRef>
              <c:f>'Non-spec. ind. elec. alloc. OLD'!$B$55</c:f>
              <c:strCache>
                <c:ptCount val="1"/>
                <c:pt idx="0">
                  <c:v>Non-specified (industry)</c:v>
                </c:pt>
              </c:strCache>
            </c:strRef>
          </c:tx>
          <c:spPr>
            <a:solidFill>
              <a:schemeClr val="accent5"/>
            </a:solidFill>
            <a:ln>
              <a:noFill/>
            </a:ln>
            <a:effectLst/>
          </c:spPr>
          <c:val>
            <c:numRef>
              <c:f>'Non-spec. ind. elec. alloc. OLD'!$E$55:$AU$55</c:f>
              <c:numCache>
                <c:formatCode>General</c:formatCode>
                <c:ptCount val="43"/>
                <c:pt idx="0">
                  <c:v>22</c:v>
                </c:pt>
                <c:pt idx="1">
                  <c:v>25</c:v>
                </c:pt>
                <c:pt idx="2">
                  <c:v>29</c:v>
                </c:pt>
                <c:pt idx="3">
                  <c:v>62.855603657354294</c:v>
                </c:pt>
                <c:pt idx="4">
                  <c:v>47.911207314708562</c:v>
                </c:pt>
                <c:pt idx="5">
                  <c:v>42.966810972062845</c:v>
                </c:pt>
                <c:pt idx="6">
                  <c:v>39.022414629417149</c:v>
                </c:pt>
                <c:pt idx="7">
                  <c:v>15.028018286771413</c:v>
                </c:pt>
                <c:pt idx="8">
                  <c:v>31.433621944125719</c:v>
                </c:pt>
                <c:pt idx="9">
                  <c:v>28.039225601480005</c:v>
                </c:pt>
                <c:pt idx="10">
                  <c:v>22.244829258834287</c:v>
                </c:pt>
                <c:pt idx="11">
                  <c:v>64.350432916188552</c:v>
                </c:pt>
                <c:pt idx="12">
                  <c:v>43.239999999999995</c:v>
                </c:pt>
                <c:pt idx="13">
                  <c:v>13.54</c:v>
                </c:pt>
                <c:pt idx="14">
                  <c:v>50</c:v>
                </c:pt>
                <c:pt idx="15">
                  <c:v>84.172847545605691</c:v>
                </c:pt>
                <c:pt idx="16">
                  <c:v>66.878451202959965</c:v>
                </c:pt>
                <c:pt idx="17">
                  <c:v>90.584054860314254</c:v>
                </c:pt>
                <c:pt idx="18">
                  <c:v>94.289658517668528</c:v>
                </c:pt>
                <c:pt idx="19">
                  <c:v>94.995262175022816</c:v>
                </c:pt>
                <c:pt idx="20">
                  <c:v>105.7008658323771</c:v>
                </c:pt>
                <c:pt idx="21">
                  <c:v>116.40646948973139</c:v>
                </c:pt>
                <c:pt idx="22">
                  <c:v>123.11207314708567</c:v>
                </c:pt>
                <c:pt idx="23">
                  <c:v>88.817676804439955</c:v>
                </c:pt>
                <c:pt idx="24">
                  <c:v>94.523280461794229</c:v>
                </c:pt>
                <c:pt idx="25">
                  <c:v>106.22888411914852</c:v>
                </c:pt>
                <c:pt idx="26">
                  <c:v>168.93448777650281</c:v>
                </c:pt>
                <c:pt idx="27">
                  <c:v>34.640091433857094</c:v>
                </c:pt>
                <c:pt idx="28">
                  <c:v>140.34569509121138</c:v>
                </c:pt>
                <c:pt idx="29">
                  <c:v>136.05129874856564</c:v>
                </c:pt>
                <c:pt idx="30">
                  <c:v>136.75690240591993</c:v>
                </c:pt>
                <c:pt idx="31">
                  <c:v>197.46250606327422</c:v>
                </c:pt>
                <c:pt idx="32">
                  <c:v>86.668109720628507</c:v>
                </c:pt>
                <c:pt idx="33">
                  <c:v>80.873713377982781</c:v>
                </c:pt>
                <c:pt idx="34">
                  <c:v>123.57931703533707</c:v>
                </c:pt>
                <c:pt idx="35">
                  <c:v>211.28492069269134</c:v>
                </c:pt>
                <c:pt idx="36">
                  <c:v>130.99052435004563</c:v>
                </c:pt>
                <c:pt idx="37">
                  <c:v>152.69612800739992</c:v>
                </c:pt>
                <c:pt idx="38">
                  <c:v>146.40173166475421</c:v>
                </c:pt>
                <c:pt idx="39">
                  <c:v>164.1073353221085</c:v>
                </c:pt>
                <c:pt idx="40">
                  <c:v>171.72978931114289</c:v>
                </c:pt>
                <c:pt idx="41">
                  <c:v>185.16431639486279</c:v>
                </c:pt>
                <c:pt idx="42">
                  <c:v>184.7339638572648</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4-18D4-DE4C-8A29-B856310AA35B}"/>
            </c:ext>
          </c:extLst>
        </c:ser>
        <c:dLbls>
          <c:showLegendKey val="0"/>
          <c:showVal val="0"/>
          <c:showCatName val="0"/>
          <c:showSerName val="0"/>
          <c:showPercent val="0"/>
          <c:showBubbleSize val="0"/>
        </c:dLbls>
        <c:axId val="164443408"/>
        <c:axId val="164445728"/>
      </c:areaChart>
      <c:catAx>
        <c:axId val="164443408"/>
        <c:scaling>
          <c:orientation val="minMax"/>
        </c:scaling>
        <c:delete val="0"/>
        <c:axPos val="b"/>
        <c:numFmt formatCode="General" sourceLinked="1"/>
        <c:majorTickMark val="in"/>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45728"/>
        <c:crosses val="autoZero"/>
        <c:auto val="1"/>
        <c:lblAlgn val="ctr"/>
        <c:lblOffset val="100"/>
        <c:noMultiLvlLbl val="0"/>
      </c:catAx>
      <c:valAx>
        <c:axId val="164445728"/>
        <c:scaling>
          <c:orientation val="minMax"/>
        </c:scaling>
        <c:delete val="0"/>
        <c:axPos val="l"/>
        <c:numFmt formatCode="General" sourceLinked="0"/>
        <c:majorTickMark val="in"/>
        <c:minorTickMark val="none"/>
        <c:tickLblPos val="nextTo"/>
        <c:spPr>
          <a:noFill/>
          <a:ln>
            <a:solidFill>
              <a:schemeClr val="accent6">
                <a:lumMod val="60000"/>
                <a:lumOff val="40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4340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Ghana</a:t>
            </a:r>
            <a:r>
              <a:rPr lang="en-US" baseline="0"/>
              <a:t> Hydro as a fraction of all Electricity production </a:t>
            </a:r>
            <a:endParaRPr lang="en-US"/>
          </a:p>
        </c:rich>
      </c:tx>
      <c:layout>
        <c:manualLayout>
          <c:xMode val="edge"/>
          <c:yMode val="edge"/>
          <c:x val="0.17071522309711287"/>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'Non-spec Electricity allocation'!$J$1:$BD$1</c:f>
              <c:numCache>
                <c:formatCode>General</c:formatCode>
                <c:ptCount val="47"/>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numCache>
            </c:numRef>
          </c:xVal>
          <c:yVal>
            <c:numRef>
              <c:f>'Non-spec Electricity allocation'!$J$27:$BD$27</c:f>
              <c:numCache>
                <c:formatCode>0.000</c:formatCode>
                <c:ptCount val="47"/>
                <c:pt idx="0">
                  <c:v>0.98811164169481991</c:v>
                </c:pt>
                <c:pt idx="1">
                  <c:v>0.98927628615970908</c:v>
                </c:pt>
                <c:pt idx="2">
                  <c:v>0.99028136567722436</c:v>
                </c:pt>
                <c:pt idx="3">
                  <c:v>0.99245564240395978</c:v>
                </c:pt>
                <c:pt idx="4">
                  <c:v>0.99022065211400323</c:v>
                </c:pt>
                <c:pt idx="5">
                  <c:v>0.9888651231454616</c:v>
                </c:pt>
                <c:pt idx="6">
                  <c:v>0.98852646197866467</c:v>
                </c:pt>
                <c:pt idx="7">
                  <c:v>0.98621784873663609</c:v>
                </c:pt>
                <c:pt idx="8">
                  <c:v>0.98868483419676889</c:v>
                </c:pt>
                <c:pt idx="9">
                  <c:v>0.99228880897380167</c:v>
                </c:pt>
                <c:pt idx="10">
                  <c:v>0.99348949319506552</c:v>
                </c:pt>
                <c:pt idx="11">
                  <c:v>0.99436498539169971</c:v>
                </c:pt>
                <c:pt idx="12">
                  <c:v>0.99066886967436918</c:v>
                </c:pt>
                <c:pt idx="13">
                  <c:v>0.98198746092648992</c:v>
                </c:pt>
                <c:pt idx="14">
                  <c:v>0.98972837515650203</c:v>
                </c:pt>
                <c:pt idx="15">
                  <c:v>0.99318474657724798</c:v>
                </c:pt>
                <c:pt idx="16">
                  <c:v>1</c:v>
                </c:pt>
                <c:pt idx="17">
                  <c:v>1</c:v>
                </c:pt>
                <c:pt idx="18">
                  <c:v>1</c:v>
                </c:pt>
                <c:pt idx="19">
                  <c:v>1</c:v>
                </c:pt>
                <c:pt idx="20">
                  <c:v>1</c:v>
                </c:pt>
                <c:pt idx="21">
                  <c:v>1</c:v>
                </c:pt>
                <c:pt idx="22">
                  <c:v>0.99651505295583087</c:v>
                </c:pt>
                <c:pt idx="23">
                  <c:v>0.99541747515158019</c:v>
                </c:pt>
                <c:pt idx="24">
                  <c:v>0.99689340541297067</c:v>
                </c:pt>
                <c:pt idx="25">
                  <c:v>0.99969832546943838</c:v>
                </c:pt>
                <c:pt idx="26">
                  <c:v>0.99491732160717639</c:v>
                </c:pt>
                <c:pt idx="27">
                  <c:v>0.77530366898285741</c:v>
                </c:pt>
                <c:pt idx="28">
                  <c:v>0.83586673870847206</c:v>
                </c:pt>
                <c:pt idx="29">
                  <c:v>0.91499376394980125</c:v>
                </c:pt>
                <c:pt idx="30">
                  <c:v>0.84094662482885751</c:v>
                </c:pt>
                <c:pt idx="31">
                  <c:v>0.69242414115011797</c:v>
                </c:pt>
                <c:pt idx="32">
                  <c:v>0.66065967917652801</c:v>
                </c:pt>
                <c:pt idx="33">
                  <c:v>0.87448265369694023</c:v>
                </c:pt>
                <c:pt idx="34">
                  <c:v>0.8292576074305904</c:v>
                </c:pt>
                <c:pt idx="35">
                  <c:v>0.66654802134787972</c:v>
                </c:pt>
                <c:pt idx="36">
                  <c:v>0.53410716666666669</c:v>
                </c:pt>
                <c:pt idx="37">
                  <c:v>0.7442334818798908</c:v>
                </c:pt>
                <c:pt idx="38">
                  <c:v>0.76769368466888777</c:v>
                </c:pt>
                <c:pt idx="39">
                  <c:v>0.6881085960883756</c:v>
                </c:pt>
                <c:pt idx="40">
                  <c:v>0.67508927841772193</c:v>
                </c:pt>
                <c:pt idx="41">
                  <c:v>0.67124086896528112</c:v>
                </c:pt>
                <c:pt idx="42">
                  <c:v>0.63965505588291327</c:v>
                </c:pt>
                <c:pt idx="43">
                  <c:v>0.64699528286567209</c:v>
                </c:pt>
                <c:pt idx="44">
                  <c:v>0.50865888931329462</c:v>
                </c:pt>
                <c:pt idx="45">
                  <c:v>0.56064114492006789</c:v>
                </c:pt>
                <c:pt idx="46">
                  <c:v>0.39920387245590655</c:v>
                </c:pt>
              </c:numCache>
            </c:numRef>
          </c:yVal>
          <c:smooth val="0"/>
          <c:extLst>
            <c:ext xmlns:c16="http://schemas.microsoft.com/office/drawing/2014/chart" uri="{C3380CC4-5D6E-409C-BE32-E72D297353CC}">
              <c16:uniqueId val="{00000000-9257-4E41-8766-36D240470165}"/>
            </c:ext>
          </c:extLst>
        </c:ser>
        <c:dLbls>
          <c:showLegendKey val="0"/>
          <c:showVal val="0"/>
          <c:showCatName val="0"/>
          <c:showSerName val="0"/>
          <c:showPercent val="0"/>
          <c:showBubbleSize val="0"/>
        </c:dLbls>
        <c:axId val="1305646496"/>
        <c:axId val="1305648176"/>
      </c:scatterChart>
      <c:valAx>
        <c:axId val="1305646496"/>
        <c:scaling>
          <c:orientation val="minMax"/>
        </c:scaling>
        <c:delete val="0"/>
        <c:axPos val="b"/>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5648176"/>
        <c:crosses val="autoZero"/>
        <c:crossBetween val="midCat"/>
      </c:valAx>
      <c:valAx>
        <c:axId val="1305648176"/>
        <c:scaling>
          <c:orientation val="minMax"/>
          <c:max val="1"/>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Hydro</a:t>
                </a:r>
                <a:r>
                  <a:rPr lang="en-US" baseline="0"/>
                  <a:t> fraction </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0"/>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5646496"/>
        <c:crosses val="autoZero"/>
        <c:crossBetween val="midCat"/>
        <c:majorUnit val="0.2"/>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chart" Target="../charts/chart2.xml"/><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chart" Target="../charts/chart1.xml"/><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3" Type="http://schemas.openxmlformats.org/officeDocument/2006/relationships/image" Target="../media/image4.png"/><Relationship Id="rId7" Type="http://schemas.openxmlformats.org/officeDocument/2006/relationships/image" Target="../media/image15.png"/><Relationship Id="rId12" Type="http://schemas.openxmlformats.org/officeDocument/2006/relationships/image" Target="../media/image20.png"/><Relationship Id="rId2" Type="http://schemas.openxmlformats.org/officeDocument/2006/relationships/image" Target="../media/image3.png"/><Relationship Id="rId1" Type="http://schemas.openxmlformats.org/officeDocument/2006/relationships/chart" Target="../charts/chart3.xml"/><Relationship Id="rId6" Type="http://schemas.openxmlformats.org/officeDocument/2006/relationships/image" Target="../media/image10.png"/><Relationship Id="rId11" Type="http://schemas.openxmlformats.org/officeDocument/2006/relationships/image" Target="../media/image19.png"/><Relationship Id="rId5" Type="http://schemas.openxmlformats.org/officeDocument/2006/relationships/image" Target="../media/image9.png"/><Relationship Id="rId15" Type="http://schemas.openxmlformats.org/officeDocument/2006/relationships/image" Target="../media/image23.png"/><Relationship Id="rId10" Type="http://schemas.openxmlformats.org/officeDocument/2006/relationships/image" Target="../media/image18.png"/><Relationship Id="rId4" Type="http://schemas.openxmlformats.org/officeDocument/2006/relationships/image" Target="../media/image5.png"/><Relationship Id="rId9" Type="http://schemas.openxmlformats.org/officeDocument/2006/relationships/image" Target="../media/image17.png"/><Relationship Id="rId14"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68</xdr:row>
      <xdr:rowOff>25400</xdr:rowOff>
    </xdr:from>
    <xdr:to>
      <xdr:col>7</xdr:col>
      <xdr:colOff>177800</xdr:colOff>
      <xdr:row>89</xdr:row>
      <xdr:rowOff>25400</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0" y="5105400"/>
          <a:ext cx="5956300" cy="4267200"/>
        </a:xfrm>
        <a:prstGeom prst="rect">
          <a:avLst/>
        </a:prstGeom>
      </xdr:spPr>
    </xdr:pic>
    <xdr:clientData/>
  </xdr:twoCellAnchor>
  <xdr:twoCellAnchor editAs="oneCell">
    <xdr:from>
      <xdr:col>8</xdr:col>
      <xdr:colOff>0</xdr:colOff>
      <xdr:row>68</xdr:row>
      <xdr:rowOff>12700</xdr:rowOff>
    </xdr:from>
    <xdr:to>
      <xdr:col>15</xdr:col>
      <xdr:colOff>152400</xdr:colOff>
      <xdr:row>78</xdr:row>
      <xdr:rowOff>101600</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6604000" y="5092700"/>
          <a:ext cx="5930900" cy="2120900"/>
        </a:xfrm>
        <a:prstGeom prst="rect">
          <a:avLst/>
        </a:prstGeom>
      </xdr:spPr>
    </xdr:pic>
    <xdr:clientData/>
  </xdr:twoCellAnchor>
  <xdr:twoCellAnchor editAs="oneCell">
    <xdr:from>
      <xdr:col>45</xdr:col>
      <xdr:colOff>12700</xdr:colOff>
      <xdr:row>92</xdr:row>
      <xdr:rowOff>25400</xdr:rowOff>
    </xdr:from>
    <xdr:to>
      <xdr:col>54</xdr:col>
      <xdr:colOff>627174</xdr:colOff>
      <xdr:row>108</xdr:row>
      <xdr:rowOff>50800</xdr:rowOff>
    </xdr:to>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37160200" y="10172700"/>
          <a:ext cx="8043974" cy="3276600"/>
        </a:xfrm>
        <a:prstGeom prst="rect">
          <a:avLst/>
        </a:prstGeom>
      </xdr:spPr>
    </xdr:pic>
    <xdr:clientData/>
  </xdr:twoCellAnchor>
  <xdr:twoCellAnchor editAs="oneCell">
    <xdr:from>
      <xdr:col>46</xdr:col>
      <xdr:colOff>12700</xdr:colOff>
      <xdr:row>109</xdr:row>
      <xdr:rowOff>203199</xdr:rowOff>
    </xdr:from>
    <xdr:to>
      <xdr:col>55</xdr:col>
      <xdr:colOff>520700</xdr:colOff>
      <xdr:row>124</xdr:row>
      <xdr:rowOff>19860</xdr:rowOff>
    </xdr:to>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4"/>
        <a:stretch>
          <a:fillRect/>
        </a:stretch>
      </xdr:blipFill>
      <xdr:spPr>
        <a:xfrm>
          <a:off x="37985700" y="13804899"/>
          <a:ext cx="7937500" cy="2864661"/>
        </a:xfrm>
        <a:prstGeom prst="rect">
          <a:avLst/>
        </a:prstGeom>
      </xdr:spPr>
    </xdr:pic>
    <xdr:clientData/>
  </xdr:twoCellAnchor>
  <xdr:twoCellAnchor editAs="oneCell">
    <xdr:from>
      <xdr:col>47</xdr:col>
      <xdr:colOff>12700</xdr:colOff>
      <xdr:row>126</xdr:row>
      <xdr:rowOff>0</xdr:rowOff>
    </xdr:from>
    <xdr:to>
      <xdr:col>60</xdr:col>
      <xdr:colOff>20252</xdr:colOff>
      <xdr:row>138</xdr:row>
      <xdr:rowOff>21336</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5"/>
        <a:stretch>
          <a:fillRect/>
        </a:stretch>
      </xdr:blipFill>
      <xdr:spPr>
        <a:xfrm>
          <a:off x="38811200" y="17056100"/>
          <a:ext cx="10802552" cy="2459736"/>
        </a:xfrm>
        <a:prstGeom prst="rect">
          <a:avLst/>
        </a:prstGeom>
      </xdr:spPr>
    </xdr:pic>
    <xdr:clientData/>
  </xdr:twoCellAnchor>
  <xdr:twoCellAnchor editAs="oneCell">
    <xdr:from>
      <xdr:col>0</xdr:col>
      <xdr:colOff>0</xdr:colOff>
      <xdr:row>92</xdr:row>
      <xdr:rowOff>88900</xdr:rowOff>
    </xdr:from>
    <xdr:to>
      <xdr:col>9</xdr:col>
      <xdr:colOff>355600</xdr:colOff>
      <xdr:row>100</xdr:row>
      <xdr:rowOff>190500</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6"/>
        <a:stretch>
          <a:fillRect/>
        </a:stretch>
      </xdr:blipFill>
      <xdr:spPr>
        <a:xfrm>
          <a:off x="0" y="9029700"/>
          <a:ext cx="7785100" cy="1727200"/>
        </a:xfrm>
        <a:prstGeom prst="rect">
          <a:avLst/>
        </a:prstGeom>
      </xdr:spPr>
    </xdr:pic>
    <xdr:clientData/>
  </xdr:twoCellAnchor>
  <xdr:twoCellAnchor editAs="oneCell">
    <xdr:from>
      <xdr:col>16</xdr:col>
      <xdr:colOff>0</xdr:colOff>
      <xdr:row>68</xdr:row>
      <xdr:rowOff>0</xdr:rowOff>
    </xdr:from>
    <xdr:to>
      <xdr:col>25</xdr:col>
      <xdr:colOff>622300</xdr:colOff>
      <xdr:row>107</xdr:row>
      <xdr:rowOff>127000</xdr:rowOff>
    </xdr:to>
    <xdr:pic>
      <xdr:nvPicPr>
        <xdr:cNvPr id="10" name="Picture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7"/>
        <a:stretch>
          <a:fillRect/>
        </a:stretch>
      </xdr:blipFill>
      <xdr:spPr>
        <a:xfrm>
          <a:off x="13208000" y="4064000"/>
          <a:ext cx="8051800" cy="8051800"/>
        </a:xfrm>
        <a:prstGeom prst="rect">
          <a:avLst/>
        </a:prstGeom>
      </xdr:spPr>
    </xdr:pic>
    <xdr:clientData/>
  </xdr:twoCellAnchor>
  <xdr:twoCellAnchor editAs="oneCell">
    <xdr:from>
      <xdr:col>16</xdr:col>
      <xdr:colOff>0</xdr:colOff>
      <xdr:row>112</xdr:row>
      <xdr:rowOff>25400</xdr:rowOff>
    </xdr:from>
    <xdr:to>
      <xdr:col>28</xdr:col>
      <xdr:colOff>25400</xdr:colOff>
      <xdr:row>130</xdr:row>
      <xdr:rowOff>114300</xdr:rowOff>
    </xdr:to>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8"/>
        <a:stretch>
          <a:fillRect/>
        </a:stretch>
      </xdr:blipFill>
      <xdr:spPr>
        <a:xfrm>
          <a:off x="13208000" y="13563600"/>
          <a:ext cx="9931400" cy="3746500"/>
        </a:xfrm>
        <a:prstGeom prst="rect">
          <a:avLst/>
        </a:prstGeom>
      </xdr:spPr>
    </xdr:pic>
    <xdr:clientData/>
  </xdr:twoCellAnchor>
  <xdr:twoCellAnchor editAs="oneCell">
    <xdr:from>
      <xdr:col>43</xdr:col>
      <xdr:colOff>12700</xdr:colOff>
      <xdr:row>68</xdr:row>
      <xdr:rowOff>12700</xdr:rowOff>
    </xdr:from>
    <xdr:to>
      <xdr:col>53</xdr:col>
      <xdr:colOff>266700</xdr:colOff>
      <xdr:row>76</xdr:row>
      <xdr:rowOff>88900</xdr:rowOff>
    </xdr:to>
    <xdr:pic>
      <xdr:nvPicPr>
        <xdr:cNvPr id="13" name="Picture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9"/>
        <a:stretch>
          <a:fillRect/>
        </a:stretch>
      </xdr:blipFill>
      <xdr:spPr>
        <a:xfrm>
          <a:off x="35509200" y="5283200"/>
          <a:ext cx="8509000" cy="1701800"/>
        </a:xfrm>
        <a:prstGeom prst="rect">
          <a:avLst/>
        </a:prstGeom>
      </xdr:spPr>
    </xdr:pic>
    <xdr:clientData/>
  </xdr:twoCellAnchor>
  <xdr:twoCellAnchor editAs="oneCell">
    <xdr:from>
      <xdr:col>43</xdr:col>
      <xdr:colOff>812800</xdr:colOff>
      <xdr:row>79</xdr:row>
      <xdr:rowOff>25400</xdr:rowOff>
    </xdr:from>
    <xdr:to>
      <xdr:col>55</xdr:col>
      <xdr:colOff>419100</xdr:colOff>
      <xdr:row>87</xdr:row>
      <xdr:rowOff>60231</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10"/>
        <a:stretch>
          <a:fillRect/>
        </a:stretch>
      </xdr:blipFill>
      <xdr:spPr>
        <a:xfrm>
          <a:off x="36309300" y="7531100"/>
          <a:ext cx="9512300" cy="1660431"/>
        </a:xfrm>
        <a:prstGeom prst="rect">
          <a:avLst/>
        </a:prstGeom>
      </xdr:spPr>
    </xdr:pic>
    <xdr:clientData/>
  </xdr:twoCellAnchor>
  <xdr:twoCellAnchor editAs="oneCell">
    <xdr:from>
      <xdr:col>0</xdr:col>
      <xdr:colOff>0</xdr:colOff>
      <xdr:row>141</xdr:row>
      <xdr:rowOff>0</xdr:rowOff>
    </xdr:from>
    <xdr:to>
      <xdr:col>5</xdr:col>
      <xdr:colOff>735170</xdr:colOff>
      <xdr:row>154</xdr:row>
      <xdr:rowOff>101600</xdr:rowOff>
    </xdr:to>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11"/>
        <a:stretch>
          <a:fillRect/>
        </a:stretch>
      </xdr:blipFill>
      <xdr:spPr>
        <a:xfrm>
          <a:off x="0" y="23850600"/>
          <a:ext cx="4862670" cy="2743200"/>
        </a:xfrm>
        <a:prstGeom prst="rect">
          <a:avLst/>
        </a:prstGeom>
      </xdr:spPr>
    </xdr:pic>
    <xdr:clientData/>
  </xdr:twoCellAnchor>
  <xdr:twoCellAnchor editAs="oneCell">
    <xdr:from>
      <xdr:col>0</xdr:col>
      <xdr:colOff>0</xdr:colOff>
      <xdr:row>155</xdr:row>
      <xdr:rowOff>0</xdr:rowOff>
    </xdr:from>
    <xdr:to>
      <xdr:col>5</xdr:col>
      <xdr:colOff>724958</xdr:colOff>
      <xdr:row>161</xdr:row>
      <xdr:rowOff>114300</xdr:rowOff>
    </xdr:to>
    <xdr:pic>
      <xdr:nvPicPr>
        <xdr:cNvPr id="6" name="Picture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12"/>
        <a:stretch>
          <a:fillRect/>
        </a:stretch>
      </xdr:blipFill>
      <xdr:spPr>
        <a:xfrm>
          <a:off x="0" y="26695400"/>
          <a:ext cx="4852458" cy="1333500"/>
        </a:xfrm>
        <a:prstGeom prst="rect">
          <a:avLst/>
        </a:prstGeom>
      </xdr:spPr>
    </xdr:pic>
    <xdr:clientData/>
  </xdr:twoCellAnchor>
  <xdr:twoCellAnchor editAs="oneCell">
    <xdr:from>
      <xdr:col>6</xdr:col>
      <xdr:colOff>12700</xdr:colOff>
      <xdr:row>141</xdr:row>
      <xdr:rowOff>0</xdr:rowOff>
    </xdr:from>
    <xdr:to>
      <xdr:col>11</xdr:col>
      <xdr:colOff>733168</xdr:colOff>
      <xdr:row>154</xdr:row>
      <xdr:rowOff>76200</xdr:rowOff>
    </xdr:to>
    <xdr:pic>
      <xdr:nvPicPr>
        <xdr:cNvPr id="12" name="Picture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13"/>
        <a:stretch>
          <a:fillRect/>
        </a:stretch>
      </xdr:blipFill>
      <xdr:spPr>
        <a:xfrm>
          <a:off x="4965700" y="24218900"/>
          <a:ext cx="4847968" cy="2717800"/>
        </a:xfrm>
        <a:prstGeom prst="rect">
          <a:avLst/>
        </a:prstGeom>
      </xdr:spPr>
    </xdr:pic>
    <xdr:clientData/>
  </xdr:twoCellAnchor>
  <xdr:twoCellAnchor editAs="oneCell">
    <xdr:from>
      <xdr:col>0</xdr:col>
      <xdr:colOff>0</xdr:colOff>
      <xdr:row>163</xdr:row>
      <xdr:rowOff>1</xdr:rowOff>
    </xdr:from>
    <xdr:to>
      <xdr:col>5</xdr:col>
      <xdr:colOff>711200</xdr:colOff>
      <xdr:row>166</xdr:row>
      <xdr:rowOff>100159</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14"/>
        <a:stretch>
          <a:fillRect/>
        </a:stretch>
      </xdr:blipFill>
      <xdr:spPr>
        <a:xfrm>
          <a:off x="0" y="28689301"/>
          <a:ext cx="4838700" cy="709758"/>
        </a:xfrm>
        <a:prstGeom prst="rect">
          <a:avLst/>
        </a:prstGeom>
      </xdr:spPr>
    </xdr:pic>
    <xdr:clientData/>
  </xdr:twoCellAnchor>
  <xdr:twoCellAnchor>
    <xdr:from>
      <xdr:col>47</xdr:col>
      <xdr:colOff>444506</xdr:colOff>
      <xdr:row>5</xdr:row>
      <xdr:rowOff>63500</xdr:rowOff>
    </xdr:from>
    <xdr:to>
      <xdr:col>55</xdr:col>
      <xdr:colOff>647700</xdr:colOff>
      <xdr:row>23</xdr:row>
      <xdr:rowOff>139700</xdr:rowOff>
    </xdr:to>
    <xdr:graphicFrame macro="">
      <xdr:nvGraphicFramePr>
        <xdr:cNvPr id="18" name="Chart 17">
          <a:extLst>
            <a:ext uri="{FF2B5EF4-FFF2-40B4-BE49-F238E27FC236}">
              <a16:creationId xmlns:a16="http://schemas.microsoft.com/office/drawing/2014/main" id="{00000000-0008-0000-0800-00001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47</xdr:col>
      <xdr:colOff>444500</xdr:colOff>
      <xdr:row>24</xdr:row>
      <xdr:rowOff>88900</xdr:rowOff>
    </xdr:from>
    <xdr:to>
      <xdr:col>55</xdr:col>
      <xdr:colOff>685800</xdr:colOff>
      <xdr:row>42</xdr:row>
      <xdr:rowOff>12700</xdr:rowOff>
    </xdr:to>
    <xdr:graphicFrame macro="">
      <xdr:nvGraphicFramePr>
        <xdr:cNvPr id="19" name="Chart 18">
          <a:extLst>
            <a:ext uri="{FF2B5EF4-FFF2-40B4-BE49-F238E27FC236}">
              <a16:creationId xmlns:a16="http://schemas.microsoft.com/office/drawing/2014/main" id="{00000000-0008-0000-08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56</xdr:col>
      <xdr:colOff>673100</xdr:colOff>
      <xdr:row>3</xdr:row>
      <xdr:rowOff>158750</xdr:rowOff>
    </xdr:from>
    <xdr:to>
      <xdr:col>62</xdr:col>
      <xdr:colOff>292100</xdr:colOff>
      <xdr:row>17</xdr:row>
      <xdr:rowOff>57150</xdr:rowOff>
    </xdr:to>
    <xdr:graphicFrame macro="">
      <xdr:nvGraphicFramePr>
        <xdr:cNvPr id="2" name="Chart 1">
          <a:extLst>
            <a:ext uri="{FF2B5EF4-FFF2-40B4-BE49-F238E27FC236}">
              <a16:creationId xmlns:a16="http://schemas.microsoft.com/office/drawing/2014/main" id="{D8578FCA-D7A7-3347-AFEA-D2939FAEDB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50</xdr:col>
      <xdr:colOff>12700</xdr:colOff>
      <xdr:row>241</xdr:row>
      <xdr:rowOff>25400</xdr:rowOff>
    </xdr:from>
    <xdr:to>
      <xdr:col>59</xdr:col>
      <xdr:colOff>627174</xdr:colOff>
      <xdr:row>257</xdr:row>
      <xdr:rowOff>50800</xdr:rowOff>
    </xdr:to>
    <xdr:pic>
      <xdr:nvPicPr>
        <xdr:cNvPr id="4" name="Picture 3">
          <a:extLst>
            <a:ext uri="{FF2B5EF4-FFF2-40B4-BE49-F238E27FC236}">
              <a16:creationId xmlns:a16="http://schemas.microsoft.com/office/drawing/2014/main" id="{DBC363DD-0928-0847-9821-370EDC548BE7}"/>
            </a:ext>
          </a:extLst>
        </xdr:cNvPr>
        <xdr:cNvPicPr>
          <a:picLocks noChangeAspect="1"/>
        </xdr:cNvPicPr>
      </xdr:nvPicPr>
      <xdr:blipFill>
        <a:blip xmlns:r="http://schemas.openxmlformats.org/officeDocument/2006/relationships" r:embed="rId2"/>
        <a:stretch>
          <a:fillRect/>
        </a:stretch>
      </xdr:blipFill>
      <xdr:spPr>
        <a:xfrm>
          <a:off x="37160200" y="19329400"/>
          <a:ext cx="8043974" cy="3276600"/>
        </a:xfrm>
        <a:prstGeom prst="rect">
          <a:avLst/>
        </a:prstGeom>
      </xdr:spPr>
    </xdr:pic>
    <xdr:clientData/>
  </xdr:twoCellAnchor>
  <xdr:twoCellAnchor editAs="oneCell">
    <xdr:from>
      <xdr:col>51</xdr:col>
      <xdr:colOff>12700</xdr:colOff>
      <xdr:row>258</xdr:row>
      <xdr:rowOff>203199</xdr:rowOff>
    </xdr:from>
    <xdr:to>
      <xdr:col>60</xdr:col>
      <xdr:colOff>520700</xdr:colOff>
      <xdr:row>273</xdr:row>
      <xdr:rowOff>19860</xdr:rowOff>
    </xdr:to>
    <xdr:pic>
      <xdr:nvPicPr>
        <xdr:cNvPr id="5" name="Picture 4">
          <a:extLst>
            <a:ext uri="{FF2B5EF4-FFF2-40B4-BE49-F238E27FC236}">
              <a16:creationId xmlns:a16="http://schemas.microsoft.com/office/drawing/2014/main" id="{A51FE6DD-0113-5448-B749-A4512EF55A36}"/>
            </a:ext>
          </a:extLst>
        </xdr:cNvPr>
        <xdr:cNvPicPr>
          <a:picLocks noChangeAspect="1"/>
        </xdr:cNvPicPr>
      </xdr:nvPicPr>
      <xdr:blipFill>
        <a:blip xmlns:r="http://schemas.openxmlformats.org/officeDocument/2006/relationships" r:embed="rId3"/>
        <a:stretch>
          <a:fillRect/>
        </a:stretch>
      </xdr:blipFill>
      <xdr:spPr>
        <a:xfrm>
          <a:off x="37985700" y="22961599"/>
          <a:ext cx="7937500" cy="2864661"/>
        </a:xfrm>
        <a:prstGeom prst="rect">
          <a:avLst/>
        </a:prstGeom>
      </xdr:spPr>
    </xdr:pic>
    <xdr:clientData/>
  </xdr:twoCellAnchor>
  <xdr:twoCellAnchor editAs="oneCell">
    <xdr:from>
      <xdr:col>52</xdr:col>
      <xdr:colOff>12700</xdr:colOff>
      <xdr:row>312</xdr:row>
      <xdr:rowOff>0</xdr:rowOff>
    </xdr:from>
    <xdr:to>
      <xdr:col>65</xdr:col>
      <xdr:colOff>20252</xdr:colOff>
      <xdr:row>324</xdr:row>
      <xdr:rowOff>21336</xdr:rowOff>
    </xdr:to>
    <xdr:pic>
      <xdr:nvPicPr>
        <xdr:cNvPr id="6" name="Picture 5">
          <a:extLst>
            <a:ext uri="{FF2B5EF4-FFF2-40B4-BE49-F238E27FC236}">
              <a16:creationId xmlns:a16="http://schemas.microsoft.com/office/drawing/2014/main" id="{1845D906-867D-FC4D-97C0-C444FD5CF3C8}"/>
            </a:ext>
          </a:extLst>
        </xdr:cNvPr>
        <xdr:cNvPicPr>
          <a:picLocks noChangeAspect="1"/>
        </xdr:cNvPicPr>
      </xdr:nvPicPr>
      <xdr:blipFill>
        <a:blip xmlns:r="http://schemas.openxmlformats.org/officeDocument/2006/relationships" r:embed="rId4"/>
        <a:stretch>
          <a:fillRect/>
        </a:stretch>
      </xdr:blipFill>
      <xdr:spPr>
        <a:xfrm>
          <a:off x="38811200" y="26212800"/>
          <a:ext cx="10802552" cy="2459736"/>
        </a:xfrm>
        <a:prstGeom prst="rect">
          <a:avLst/>
        </a:prstGeom>
      </xdr:spPr>
    </xdr:pic>
    <xdr:clientData/>
  </xdr:twoCellAnchor>
  <xdr:twoCellAnchor editAs="oneCell">
    <xdr:from>
      <xdr:col>48</xdr:col>
      <xdr:colOff>12700</xdr:colOff>
      <xdr:row>217</xdr:row>
      <xdr:rowOff>12700</xdr:rowOff>
    </xdr:from>
    <xdr:to>
      <xdr:col>58</xdr:col>
      <xdr:colOff>266700</xdr:colOff>
      <xdr:row>225</xdr:row>
      <xdr:rowOff>88900</xdr:rowOff>
    </xdr:to>
    <xdr:pic>
      <xdr:nvPicPr>
        <xdr:cNvPr id="7" name="Picture 6">
          <a:extLst>
            <a:ext uri="{FF2B5EF4-FFF2-40B4-BE49-F238E27FC236}">
              <a16:creationId xmlns:a16="http://schemas.microsoft.com/office/drawing/2014/main" id="{0EDD4168-51E1-2749-B09A-B229F4648D2B}"/>
            </a:ext>
          </a:extLst>
        </xdr:cNvPr>
        <xdr:cNvPicPr>
          <a:picLocks noChangeAspect="1"/>
        </xdr:cNvPicPr>
      </xdr:nvPicPr>
      <xdr:blipFill>
        <a:blip xmlns:r="http://schemas.openxmlformats.org/officeDocument/2006/relationships" r:embed="rId5"/>
        <a:stretch>
          <a:fillRect/>
        </a:stretch>
      </xdr:blipFill>
      <xdr:spPr>
        <a:xfrm>
          <a:off x="35509200" y="14439900"/>
          <a:ext cx="8509000" cy="1701800"/>
        </a:xfrm>
        <a:prstGeom prst="rect">
          <a:avLst/>
        </a:prstGeom>
      </xdr:spPr>
    </xdr:pic>
    <xdr:clientData/>
  </xdr:twoCellAnchor>
  <xdr:twoCellAnchor editAs="oneCell">
    <xdr:from>
      <xdr:col>48</xdr:col>
      <xdr:colOff>812800</xdr:colOff>
      <xdr:row>228</xdr:row>
      <xdr:rowOff>25400</xdr:rowOff>
    </xdr:from>
    <xdr:to>
      <xdr:col>60</xdr:col>
      <xdr:colOff>419100</xdr:colOff>
      <xdr:row>236</xdr:row>
      <xdr:rowOff>60231</xdr:rowOff>
    </xdr:to>
    <xdr:pic>
      <xdr:nvPicPr>
        <xdr:cNvPr id="8" name="Picture 7">
          <a:extLst>
            <a:ext uri="{FF2B5EF4-FFF2-40B4-BE49-F238E27FC236}">
              <a16:creationId xmlns:a16="http://schemas.microsoft.com/office/drawing/2014/main" id="{0D4B5D4B-B1FB-FB44-96DD-5C91315D065D}"/>
            </a:ext>
          </a:extLst>
        </xdr:cNvPr>
        <xdr:cNvPicPr>
          <a:picLocks noChangeAspect="1"/>
        </xdr:cNvPicPr>
      </xdr:nvPicPr>
      <xdr:blipFill>
        <a:blip xmlns:r="http://schemas.openxmlformats.org/officeDocument/2006/relationships" r:embed="rId6"/>
        <a:stretch>
          <a:fillRect/>
        </a:stretch>
      </xdr:blipFill>
      <xdr:spPr>
        <a:xfrm>
          <a:off x="36309300" y="16687800"/>
          <a:ext cx="9512300" cy="1660431"/>
        </a:xfrm>
        <a:prstGeom prst="rect">
          <a:avLst/>
        </a:prstGeom>
      </xdr:spPr>
    </xdr:pic>
    <xdr:clientData/>
  </xdr:twoCellAnchor>
  <xdr:twoCellAnchor editAs="oneCell">
    <xdr:from>
      <xdr:col>53</xdr:col>
      <xdr:colOff>0</xdr:colOff>
      <xdr:row>336</xdr:row>
      <xdr:rowOff>0</xdr:rowOff>
    </xdr:from>
    <xdr:to>
      <xdr:col>61</xdr:col>
      <xdr:colOff>139700</xdr:colOff>
      <xdr:row>357</xdr:row>
      <xdr:rowOff>51201</xdr:rowOff>
    </xdr:to>
    <xdr:pic>
      <xdr:nvPicPr>
        <xdr:cNvPr id="9" name="Picture 8">
          <a:extLst>
            <a:ext uri="{FF2B5EF4-FFF2-40B4-BE49-F238E27FC236}">
              <a16:creationId xmlns:a16="http://schemas.microsoft.com/office/drawing/2014/main" id="{678A8ADA-9CBA-1D45-9CF2-520099EE6BA9}"/>
            </a:ext>
          </a:extLst>
        </xdr:cNvPr>
        <xdr:cNvPicPr>
          <a:picLocks noChangeAspect="1"/>
        </xdr:cNvPicPr>
      </xdr:nvPicPr>
      <xdr:blipFill>
        <a:blip xmlns:r="http://schemas.openxmlformats.org/officeDocument/2006/relationships" r:embed="rId7"/>
        <a:stretch>
          <a:fillRect/>
        </a:stretch>
      </xdr:blipFill>
      <xdr:spPr>
        <a:xfrm>
          <a:off x="44043600" y="39509700"/>
          <a:ext cx="6743700" cy="4318401"/>
        </a:xfrm>
        <a:prstGeom prst="rect">
          <a:avLst/>
        </a:prstGeom>
      </xdr:spPr>
    </xdr:pic>
    <xdr:clientData/>
  </xdr:twoCellAnchor>
  <xdr:twoCellAnchor editAs="oneCell">
    <xdr:from>
      <xdr:col>54</xdr:col>
      <xdr:colOff>0</xdr:colOff>
      <xdr:row>363</xdr:row>
      <xdr:rowOff>0</xdr:rowOff>
    </xdr:from>
    <xdr:to>
      <xdr:col>66</xdr:col>
      <xdr:colOff>609600</xdr:colOff>
      <xdr:row>380</xdr:row>
      <xdr:rowOff>114300</xdr:rowOff>
    </xdr:to>
    <xdr:pic>
      <xdr:nvPicPr>
        <xdr:cNvPr id="10" name="Picture 9">
          <a:extLst>
            <a:ext uri="{FF2B5EF4-FFF2-40B4-BE49-F238E27FC236}">
              <a16:creationId xmlns:a16="http://schemas.microsoft.com/office/drawing/2014/main" id="{E3C6D58A-4BD0-2543-ACFB-E74BEEACE3B7}"/>
            </a:ext>
          </a:extLst>
        </xdr:cNvPr>
        <xdr:cNvPicPr>
          <a:picLocks noChangeAspect="1"/>
        </xdr:cNvPicPr>
      </xdr:nvPicPr>
      <xdr:blipFill>
        <a:blip xmlns:r="http://schemas.openxmlformats.org/officeDocument/2006/relationships" r:embed="rId8"/>
        <a:stretch>
          <a:fillRect/>
        </a:stretch>
      </xdr:blipFill>
      <xdr:spPr>
        <a:xfrm>
          <a:off x="44869100" y="44996100"/>
          <a:ext cx="10579100" cy="3568700"/>
        </a:xfrm>
        <a:prstGeom prst="rect">
          <a:avLst/>
        </a:prstGeom>
      </xdr:spPr>
    </xdr:pic>
    <xdr:clientData/>
  </xdr:twoCellAnchor>
  <xdr:twoCellAnchor editAs="oneCell">
    <xdr:from>
      <xdr:col>55</xdr:col>
      <xdr:colOff>0</xdr:colOff>
      <xdr:row>384</xdr:row>
      <xdr:rowOff>0</xdr:rowOff>
    </xdr:from>
    <xdr:to>
      <xdr:col>62</xdr:col>
      <xdr:colOff>800100</xdr:colOff>
      <xdr:row>407</xdr:row>
      <xdr:rowOff>68059</xdr:rowOff>
    </xdr:to>
    <xdr:pic>
      <xdr:nvPicPr>
        <xdr:cNvPr id="11" name="Picture 10">
          <a:extLst>
            <a:ext uri="{FF2B5EF4-FFF2-40B4-BE49-F238E27FC236}">
              <a16:creationId xmlns:a16="http://schemas.microsoft.com/office/drawing/2014/main" id="{AF90ED93-DD80-0B49-AB93-EE7C2E647551}"/>
            </a:ext>
          </a:extLst>
        </xdr:cNvPr>
        <xdr:cNvPicPr>
          <a:picLocks noChangeAspect="1"/>
        </xdr:cNvPicPr>
      </xdr:nvPicPr>
      <xdr:blipFill>
        <a:blip xmlns:r="http://schemas.openxmlformats.org/officeDocument/2006/relationships" r:embed="rId9"/>
        <a:stretch>
          <a:fillRect/>
        </a:stretch>
      </xdr:blipFill>
      <xdr:spPr>
        <a:xfrm>
          <a:off x="45694600" y="56781700"/>
          <a:ext cx="6578600" cy="4741659"/>
        </a:xfrm>
        <a:prstGeom prst="rect">
          <a:avLst/>
        </a:prstGeom>
      </xdr:spPr>
    </xdr:pic>
    <xdr:clientData/>
  </xdr:twoCellAnchor>
  <xdr:twoCellAnchor editAs="oneCell">
    <xdr:from>
      <xdr:col>52</xdr:col>
      <xdr:colOff>0</xdr:colOff>
      <xdr:row>276</xdr:row>
      <xdr:rowOff>0</xdr:rowOff>
    </xdr:from>
    <xdr:to>
      <xdr:col>60</xdr:col>
      <xdr:colOff>317500</xdr:colOff>
      <xdr:row>307</xdr:row>
      <xdr:rowOff>176597</xdr:rowOff>
    </xdr:to>
    <xdr:pic>
      <xdr:nvPicPr>
        <xdr:cNvPr id="12" name="Picture 11">
          <a:extLst>
            <a:ext uri="{FF2B5EF4-FFF2-40B4-BE49-F238E27FC236}">
              <a16:creationId xmlns:a16="http://schemas.microsoft.com/office/drawing/2014/main" id="{D95CCB8B-3CD9-F645-B65A-0EF86C09A52F}"/>
            </a:ext>
          </a:extLst>
        </xdr:cNvPr>
        <xdr:cNvPicPr>
          <a:picLocks noChangeAspect="1"/>
        </xdr:cNvPicPr>
      </xdr:nvPicPr>
      <xdr:blipFill>
        <a:blip xmlns:r="http://schemas.openxmlformats.org/officeDocument/2006/relationships" r:embed="rId10"/>
        <a:stretch>
          <a:fillRect/>
        </a:stretch>
      </xdr:blipFill>
      <xdr:spPr>
        <a:xfrm>
          <a:off x="43218100" y="34836100"/>
          <a:ext cx="6921500" cy="6475797"/>
        </a:xfrm>
        <a:prstGeom prst="rect">
          <a:avLst/>
        </a:prstGeom>
      </xdr:spPr>
    </xdr:pic>
    <xdr:clientData/>
  </xdr:twoCellAnchor>
  <xdr:twoCellAnchor editAs="oneCell">
    <xdr:from>
      <xdr:col>48</xdr:col>
      <xdr:colOff>25400</xdr:colOff>
      <xdr:row>198</xdr:row>
      <xdr:rowOff>25400</xdr:rowOff>
    </xdr:from>
    <xdr:to>
      <xdr:col>53</xdr:col>
      <xdr:colOff>749300</xdr:colOff>
      <xdr:row>214</xdr:row>
      <xdr:rowOff>22741</xdr:rowOff>
    </xdr:to>
    <xdr:pic>
      <xdr:nvPicPr>
        <xdr:cNvPr id="13" name="Picture 12">
          <a:extLst>
            <a:ext uri="{FF2B5EF4-FFF2-40B4-BE49-F238E27FC236}">
              <a16:creationId xmlns:a16="http://schemas.microsoft.com/office/drawing/2014/main" id="{6AF4002F-C351-6C4B-8AF2-83FB25E4F106}"/>
            </a:ext>
          </a:extLst>
        </xdr:cNvPr>
        <xdr:cNvPicPr>
          <a:picLocks noChangeAspect="1"/>
        </xdr:cNvPicPr>
      </xdr:nvPicPr>
      <xdr:blipFill>
        <a:blip xmlns:r="http://schemas.openxmlformats.org/officeDocument/2006/relationships" r:embed="rId11"/>
        <a:stretch>
          <a:fillRect/>
        </a:stretch>
      </xdr:blipFill>
      <xdr:spPr>
        <a:xfrm>
          <a:off x="39941500" y="28359100"/>
          <a:ext cx="4851400" cy="3248541"/>
        </a:xfrm>
        <a:prstGeom prst="rect">
          <a:avLst/>
        </a:prstGeom>
      </xdr:spPr>
    </xdr:pic>
    <xdr:clientData/>
  </xdr:twoCellAnchor>
  <xdr:twoCellAnchor editAs="oneCell">
    <xdr:from>
      <xdr:col>48</xdr:col>
      <xdr:colOff>0</xdr:colOff>
      <xdr:row>173</xdr:row>
      <xdr:rowOff>76200</xdr:rowOff>
    </xdr:from>
    <xdr:to>
      <xdr:col>53</xdr:col>
      <xdr:colOff>88900</xdr:colOff>
      <xdr:row>195</xdr:row>
      <xdr:rowOff>90683</xdr:rowOff>
    </xdr:to>
    <xdr:pic>
      <xdr:nvPicPr>
        <xdr:cNvPr id="14" name="Picture 13">
          <a:extLst>
            <a:ext uri="{FF2B5EF4-FFF2-40B4-BE49-F238E27FC236}">
              <a16:creationId xmlns:a16="http://schemas.microsoft.com/office/drawing/2014/main" id="{A166B15A-305A-D545-B40C-992E1EB7D6EE}"/>
            </a:ext>
          </a:extLst>
        </xdr:cNvPr>
        <xdr:cNvPicPr>
          <a:picLocks noChangeAspect="1"/>
        </xdr:cNvPicPr>
      </xdr:nvPicPr>
      <xdr:blipFill>
        <a:blip xmlns:r="http://schemas.openxmlformats.org/officeDocument/2006/relationships" r:embed="rId12"/>
        <a:stretch>
          <a:fillRect/>
        </a:stretch>
      </xdr:blipFill>
      <xdr:spPr>
        <a:xfrm>
          <a:off x="39916100" y="23329900"/>
          <a:ext cx="4216400" cy="4484883"/>
        </a:xfrm>
        <a:prstGeom prst="rect">
          <a:avLst/>
        </a:prstGeom>
      </xdr:spPr>
    </xdr:pic>
    <xdr:clientData/>
  </xdr:twoCellAnchor>
  <xdr:twoCellAnchor editAs="oneCell">
    <xdr:from>
      <xdr:col>48</xdr:col>
      <xdr:colOff>0</xdr:colOff>
      <xdr:row>154</xdr:row>
      <xdr:rowOff>0</xdr:rowOff>
    </xdr:from>
    <xdr:to>
      <xdr:col>53</xdr:col>
      <xdr:colOff>241300</xdr:colOff>
      <xdr:row>170</xdr:row>
      <xdr:rowOff>143435</xdr:rowOff>
    </xdr:to>
    <xdr:pic>
      <xdr:nvPicPr>
        <xdr:cNvPr id="15" name="Picture 14">
          <a:extLst>
            <a:ext uri="{FF2B5EF4-FFF2-40B4-BE49-F238E27FC236}">
              <a16:creationId xmlns:a16="http://schemas.microsoft.com/office/drawing/2014/main" id="{6DD36E35-24BE-4346-BDD9-D27679DB0627}"/>
            </a:ext>
          </a:extLst>
        </xdr:cNvPr>
        <xdr:cNvPicPr>
          <a:picLocks noChangeAspect="1"/>
        </xdr:cNvPicPr>
      </xdr:nvPicPr>
      <xdr:blipFill>
        <a:blip xmlns:r="http://schemas.openxmlformats.org/officeDocument/2006/relationships" r:embed="rId13"/>
        <a:stretch>
          <a:fillRect/>
        </a:stretch>
      </xdr:blipFill>
      <xdr:spPr>
        <a:xfrm>
          <a:off x="39916100" y="31584900"/>
          <a:ext cx="4368800" cy="3394635"/>
        </a:xfrm>
        <a:prstGeom prst="rect">
          <a:avLst/>
        </a:prstGeom>
      </xdr:spPr>
    </xdr:pic>
    <xdr:clientData/>
  </xdr:twoCellAnchor>
  <xdr:twoCellAnchor editAs="oneCell">
    <xdr:from>
      <xdr:col>48</xdr:col>
      <xdr:colOff>0</xdr:colOff>
      <xdr:row>134</xdr:row>
      <xdr:rowOff>0</xdr:rowOff>
    </xdr:from>
    <xdr:to>
      <xdr:col>54</xdr:col>
      <xdr:colOff>673806</xdr:colOff>
      <xdr:row>151</xdr:row>
      <xdr:rowOff>38100</xdr:rowOff>
    </xdr:to>
    <xdr:pic>
      <xdr:nvPicPr>
        <xdr:cNvPr id="16" name="Picture 15">
          <a:extLst>
            <a:ext uri="{FF2B5EF4-FFF2-40B4-BE49-F238E27FC236}">
              <a16:creationId xmlns:a16="http://schemas.microsoft.com/office/drawing/2014/main" id="{356C8F0B-3B7F-9743-9736-4EC3F269F7B4}"/>
            </a:ext>
          </a:extLst>
        </xdr:cNvPr>
        <xdr:cNvPicPr>
          <a:picLocks noChangeAspect="1"/>
        </xdr:cNvPicPr>
      </xdr:nvPicPr>
      <xdr:blipFill>
        <a:blip xmlns:r="http://schemas.openxmlformats.org/officeDocument/2006/relationships" r:embed="rId14"/>
        <a:stretch>
          <a:fillRect/>
        </a:stretch>
      </xdr:blipFill>
      <xdr:spPr>
        <a:xfrm>
          <a:off x="39916100" y="27520900"/>
          <a:ext cx="5626806" cy="3492500"/>
        </a:xfrm>
        <a:prstGeom prst="rect">
          <a:avLst/>
        </a:prstGeom>
      </xdr:spPr>
    </xdr:pic>
    <xdr:clientData/>
  </xdr:twoCellAnchor>
  <xdr:twoCellAnchor editAs="oneCell">
    <xdr:from>
      <xdr:col>48</xdr:col>
      <xdr:colOff>0</xdr:colOff>
      <xdr:row>110</xdr:row>
      <xdr:rowOff>203199</xdr:rowOff>
    </xdr:from>
    <xdr:to>
      <xdr:col>57</xdr:col>
      <xdr:colOff>50800</xdr:colOff>
      <xdr:row>132</xdr:row>
      <xdr:rowOff>159092</xdr:rowOff>
    </xdr:to>
    <xdr:pic>
      <xdr:nvPicPr>
        <xdr:cNvPr id="17" name="Picture 16">
          <a:extLst>
            <a:ext uri="{FF2B5EF4-FFF2-40B4-BE49-F238E27FC236}">
              <a16:creationId xmlns:a16="http://schemas.microsoft.com/office/drawing/2014/main" id="{FA34D260-D9EC-7E49-9B8B-31A3EE3C27E4}"/>
            </a:ext>
          </a:extLst>
        </xdr:cNvPr>
        <xdr:cNvPicPr>
          <a:picLocks noChangeAspect="1"/>
        </xdr:cNvPicPr>
      </xdr:nvPicPr>
      <xdr:blipFill>
        <a:blip xmlns:r="http://schemas.openxmlformats.org/officeDocument/2006/relationships" r:embed="rId15"/>
        <a:stretch>
          <a:fillRect/>
        </a:stretch>
      </xdr:blipFill>
      <xdr:spPr>
        <a:xfrm>
          <a:off x="39916100" y="22847299"/>
          <a:ext cx="7480300" cy="442629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A7704-4ED4-5A49-931B-AD307E28A148}">
  <dimension ref="A5:A23"/>
  <sheetViews>
    <sheetView workbookViewId="0">
      <selection activeCell="A13" sqref="A13:A24"/>
    </sheetView>
  </sheetViews>
  <sheetFormatPr baseColWidth="10" defaultRowHeight="16"/>
  <sheetData>
    <row r="5" spans="1:1">
      <c r="A5" t="s">
        <v>112</v>
      </c>
    </row>
    <row r="6" spans="1:1">
      <c r="A6" t="s">
        <v>113</v>
      </c>
    </row>
    <row r="7" spans="1:1">
      <c r="A7" t="s">
        <v>114</v>
      </c>
    </row>
    <row r="8" spans="1:1">
      <c r="A8" t="s">
        <v>115</v>
      </c>
    </row>
    <row r="9" spans="1:1">
      <c r="A9" t="s">
        <v>116</v>
      </c>
    </row>
    <row r="11" spans="1:1">
      <c r="A11" t="s">
        <v>151</v>
      </c>
    </row>
    <row r="13" spans="1:1">
      <c r="A13" t="s">
        <v>152</v>
      </c>
    </row>
    <row r="14" spans="1:1">
      <c r="A14" t="s">
        <v>153</v>
      </c>
    </row>
    <row r="15" spans="1:1">
      <c r="A15" t="s">
        <v>154</v>
      </c>
    </row>
    <row r="16" spans="1:1">
      <c r="A16" t="s">
        <v>161</v>
      </c>
    </row>
    <row r="17" spans="1:1">
      <c r="A17" t="s">
        <v>162</v>
      </c>
    </row>
    <row r="18" spans="1:1">
      <c r="A18" t="s">
        <v>155</v>
      </c>
    </row>
    <row r="19" spans="1:1">
      <c r="A19" t="s">
        <v>156</v>
      </c>
    </row>
    <row r="20" spans="1:1">
      <c r="A20" t="s">
        <v>157</v>
      </c>
    </row>
    <row r="21" spans="1:1">
      <c r="A21" t="s">
        <v>158</v>
      </c>
    </row>
    <row r="22" spans="1:1">
      <c r="A22" t="s">
        <v>159</v>
      </c>
    </row>
    <row r="23" spans="1:1">
      <c r="A23" t="s">
        <v>160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N172"/>
  <sheetViews>
    <sheetView workbookViewId="0">
      <pane xSplit="5" ySplit="1" topLeftCell="F123" activePane="bottomRight" state="frozen"/>
      <selection pane="topRight" activeCell="F1" sqref="F1"/>
      <selection pane="bottomLeft" activeCell="A2" sqref="A2"/>
      <selection pane="bottomRight" activeCell="AR64" sqref="AR64:BN139"/>
    </sheetView>
  </sheetViews>
  <sheetFormatPr baseColWidth="10" defaultRowHeight="16"/>
  <cols>
    <col min="58" max="58" width="11.6640625" bestFit="1" customWidth="1"/>
  </cols>
  <sheetData>
    <row r="1" spans="4:49">
      <c r="D1" t="s">
        <v>15</v>
      </c>
      <c r="E1">
        <v>1971</v>
      </c>
      <c r="F1">
        <v>1972</v>
      </c>
      <c r="G1">
        <v>1973</v>
      </c>
      <c r="H1">
        <v>1974</v>
      </c>
      <c r="I1">
        <v>1975</v>
      </c>
      <c r="J1">
        <v>1976</v>
      </c>
      <c r="K1">
        <v>1977</v>
      </c>
      <c r="L1">
        <v>1978</v>
      </c>
      <c r="M1">
        <v>1979</v>
      </c>
      <c r="N1">
        <v>1980</v>
      </c>
      <c r="O1">
        <v>1981</v>
      </c>
      <c r="P1">
        <v>1982</v>
      </c>
      <c r="Q1">
        <v>1983</v>
      </c>
      <c r="R1">
        <v>1984</v>
      </c>
      <c r="S1">
        <v>1985</v>
      </c>
      <c r="T1">
        <v>1986</v>
      </c>
      <c r="U1">
        <v>1987</v>
      </c>
      <c r="V1">
        <v>1988</v>
      </c>
      <c r="W1">
        <v>1989</v>
      </c>
      <c r="X1">
        <v>1990</v>
      </c>
      <c r="Y1">
        <v>1991</v>
      </c>
      <c r="Z1">
        <v>1992</v>
      </c>
      <c r="AA1">
        <v>1993</v>
      </c>
      <c r="AB1">
        <v>1994</v>
      </c>
      <c r="AC1">
        <v>1995</v>
      </c>
      <c r="AD1">
        <v>1996</v>
      </c>
      <c r="AE1">
        <v>1997</v>
      </c>
      <c r="AF1">
        <v>1998</v>
      </c>
      <c r="AG1">
        <v>1999</v>
      </c>
      <c r="AH1">
        <v>2000</v>
      </c>
      <c r="AI1">
        <v>2001</v>
      </c>
      <c r="AJ1">
        <v>2002</v>
      </c>
      <c r="AK1">
        <v>2003</v>
      </c>
      <c r="AL1">
        <v>2004</v>
      </c>
      <c r="AM1">
        <v>2005</v>
      </c>
      <c r="AN1">
        <v>2006</v>
      </c>
      <c r="AO1">
        <v>2007</v>
      </c>
      <c r="AP1">
        <v>2008</v>
      </c>
      <c r="AQ1">
        <v>2009</v>
      </c>
      <c r="AR1">
        <v>2010</v>
      </c>
      <c r="AS1">
        <v>2011</v>
      </c>
      <c r="AT1">
        <v>2012</v>
      </c>
      <c r="AU1">
        <v>2013</v>
      </c>
    </row>
    <row r="2" spans="4:49" ht="21">
      <c r="D2" s="7" t="s">
        <v>109</v>
      </c>
    </row>
    <row r="3" spans="4:49">
      <c r="D3" s="3" t="s">
        <v>16</v>
      </c>
      <c r="E3" s="6">
        <v>253</v>
      </c>
      <c r="F3" s="6">
        <v>289</v>
      </c>
      <c r="G3" s="6">
        <v>336</v>
      </c>
      <c r="H3" s="6">
        <v>353</v>
      </c>
      <c r="I3" s="6">
        <v>343</v>
      </c>
      <c r="J3" s="6">
        <v>363</v>
      </c>
      <c r="K3" s="6">
        <v>382</v>
      </c>
      <c r="L3" s="6">
        <v>324</v>
      </c>
      <c r="M3" s="6">
        <v>403</v>
      </c>
      <c r="N3" s="6">
        <v>457</v>
      </c>
      <c r="O3" s="6">
        <v>462</v>
      </c>
      <c r="P3" s="6">
        <v>427</v>
      </c>
      <c r="Q3" s="6">
        <v>221</v>
      </c>
      <c r="R3" s="6">
        <v>158</v>
      </c>
      <c r="S3" s="6">
        <v>260</v>
      </c>
      <c r="T3" s="6">
        <v>379</v>
      </c>
      <c r="U3" s="6">
        <v>402</v>
      </c>
      <c r="V3" s="6">
        <v>413</v>
      </c>
      <c r="W3" s="6">
        <v>450</v>
      </c>
      <c r="X3" s="6">
        <v>492</v>
      </c>
      <c r="Y3" s="6">
        <v>525</v>
      </c>
      <c r="Z3" s="6">
        <v>568</v>
      </c>
      <c r="AA3" s="6">
        <v>543</v>
      </c>
      <c r="AB3" s="6">
        <v>525</v>
      </c>
      <c r="AC3" s="6">
        <v>526</v>
      </c>
      <c r="AD3" s="6">
        <v>570</v>
      </c>
      <c r="AE3" s="6">
        <v>592</v>
      </c>
      <c r="AF3" s="6">
        <v>425</v>
      </c>
      <c r="AG3" s="6">
        <v>532</v>
      </c>
      <c r="AH3" s="6">
        <v>621</v>
      </c>
      <c r="AI3" s="6">
        <v>676</v>
      </c>
      <c r="AJ3" s="6">
        <v>625</v>
      </c>
      <c r="AK3" s="6">
        <v>506</v>
      </c>
      <c r="AL3" s="6">
        <v>519</v>
      </c>
      <c r="AM3" s="6">
        <v>584</v>
      </c>
      <c r="AN3" s="6">
        <v>725</v>
      </c>
      <c r="AO3" s="6">
        <v>600</v>
      </c>
      <c r="AP3" s="6">
        <v>716</v>
      </c>
      <c r="AQ3" s="6">
        <v>770</v>
      </c>
      <c r="AR3" s="6">
        <v>874</v>
      </c>
      <c r="AS3" s="6">
        <v>963</v>
      </c>
      <c r="AT3" s="6">
        <v>1034</v>
      </c>
      <c r="AU3" s="6">
        <v>1107</v>
      </c>
    </row>
    <row r="4" spans="4:49">
      <c r="D4" s="3" t="s">
        <v>17</v>
      </c>
      <c r="E4" s="6">
        <v>250</v>
      </c>
      <c r="F4" s="6">
        <v>286</v>
      </c>
      <c r="G4" s="6">
        <v>333</v>
      </c>
      <c r="H4" s="6">
        <v>351</v>
      </c>
      <c r="I4" s="6">
        <v>340</v>
      </c>
      <c r="J4" s="6">
        <v>359</v>
      </c>
      <c r="K4" s="6">
        <v>378</v>
      </c>
      <c r="L4" s="6">
        <v>320</v>
      </c>
      <c r="M4" s="6">
        <v>398</v>
      </c>
      <c r="N4" s="6">
        <v>454</v>
      </c>
      <c r="O4" s="6">
        <v>459</v>
      </c>
      <c r="P4" s="6">
        <v>425</v>
      </c>
      <c r="Q4" s="6">
        <v>219</v>
      </c>
      <c r="R4" s="6">
        <v>155</v>
      </c>
      <c r="S4" s="6">
        <v>257</v>
      </c>
      <c r="T4" s="6">
        <v>376</v>
      </c>
      <c r="U4" s="6">
        <v>402</v>
      </c>
      <c r="V4" s="6">
        <v>413</v>
      </c>
      <c r="W4" s="6">
        <v>450</v>
      </c>
      <c r="X4" s="6">
        <v>492</v>
      </c>
      <c r="Y4" s="6">
        <v>525</v>
      </c>
      <c r="Z4" s="6">
        <v>568</v>
      </c>
      <c r="AA4" s="6">
        <v>541</v>
      </c>
      <c r="AB4" s="6">
        <v>523</v>
      </c>
      <c r="AC4" s="6">
        <v>524</v>
      </c>
      <c r="AD4" s="6">
        <v>570</v>
      </c>
      <c r="AE4" s="6">
        <v>589</v>
      </c>
      <c r="AF4" s="6">
        <v>329</v>
      </c>
      <c r="AG4" s="6">
        <v>445</v>
      </c>
      <c r="AH4" s="6">
        <v>568</v>
      </c>
      <c r="AI4" s="6">
        <v>568</v>
      </c>
      <c r="AJ4" s="6">
        <v>433</v>
      </c>
      <c r="AK4" s="6">
        <v>334</v>
      </c>
      <c r="AL4" s="6">
        <v>454</v>
      </c>
      <c r="AM4" s="6">
        <v>484</v>
      </c>
      <c r="AN4" s="6">
        <v>483</v>
      </c>
      <c r="AO4" s="6">
        <v>321</v>
      </c>
      <c r="AP4" s="6">
        <v>533</v>
      </c>
      <c r="AQ4" s="6">
        <v>591</v>
      </c>
      <c r="AR4" s="6">
        <v>602</v>
      </c>
      <c r="AS4" s="6">
        <v>650</v>
      </c>
      <c r="AT4" s="6">
        <v>694</v>
      </c>
      <c r="AU4" s="6">
        <v>708</v>
      </c>
    </row>
    <row r="5" spans="4:49">
      <c r="D5" s="3" t="s">
        <v>18</v>
      </c>
      <c r="E5" s="4">
        <f t="shared" ref="E5:AU5" si="0">E4/E3</f>
        <v>0.98814229249011853</v>
      </c>
      <c r="F5" s="4">
        <f t="shared" si="0"/>
        <v>0.98961937716262971</v>
      </c>
      <c r="G5" s="4">
        <f t="shared" si="0"/>
        <v>0.9910714285714286</v>
      </c>
      <c r="H5" s="4">
        <f t="shared" si="0"/>
        <v>0.99433427762039661</v>
      </c>
      <c r="I5" s="4">
        <f t="shared" si="0"/>
        <v>0.99125364431486884</v>
      </c>
      <c r="J5" s="4">
        <f t="shared" si="0"/>
        <v>0.98898071625344353</v>
      </c>
      <c r="K5" s="4">
        <f t="shared" si="0"/>
        <v>0.98952879581151831</v>
      </c>
      <c r="L5" s="4">
        <f t="shared" si="0"/>
        <v>0.98765432098765427</v>
      </c>
      <c r="M5" s="4">
        <f t="shared" si="0"/>
        <v>0.98759305210918114</v>
      </c>
      <c r="N5" s="4">
        <f t="shared" si="0"/>
        <v>0.99343544857768051</v>
      </c>
      <c r="O5" s="4">
        <f t="shared" si="0"/>
        <v>0.99350649350649356</v>
      </c>
      <c r="P5" s="4">
        <f t="shared" si="0"/>
        <v>0.99531615925058547</v>
      </c>
      <c r="Q5" s="4">
        <f t="shared" si="0"/>
        <v>0.99095022624434392</v>
      </c>
      <c r="R5" s="4">
        <f t="shared" si="0"/>
        <v>0.98101265822784811</v>
      </c>
      <c r="S5" s="4">
        <f t="shared" si="0"/>
        <v>0.9884615384615385</v>
      </c>
      <c r="T5" s="4">
        <f t="shared" si="0"/>
        <v>0.9920844327176781</v>
      </c>
      <c r="U5" s="4">
        <f t="shared" si="0"/>
        <v>1</v>
      </c>
      <c r="V5" s="4">
        <f t="shared" si="0"/>
        <v>1</v>
      </c>
      <c r="W5" s="4">
        <f t="shared" si="0"/>
        <v>1</v>
      </c>
      <c r="X5" s="4">
        <f t="shared" si="0"/>
        <v>1</v>
      </c>
      <c r="Y5" s="4">
        <f t="shared" si="0"/>
        <v>1</v>
      </c>
      <c r="Z5" s="4">
        <f t="shared" si="0"/>
        <v>1</v>
      </c>
      <c r="AA5" s="4">
        <f t="shared" si="0"/>
        <v>0.99631675874769798</v>
      </c>
      <c r="AB5" s="4">
        <f t="shared" si="0"/>
        <v>0.99619047619047618</v>
      </c>
      <c r="AC5" s="4">
        <f t="shared" si="0"/>
        <v>0.99619771863117867</v>
      </c>
      <c r="AD5" s="4">
        <f t="shared" si="0"/>
        <v>1</v>
      </c>
      <c r="AE5" s="4">
        <f t="shared" si="0"/>
        <v>0.99493243243243246</v>
      </c>
      <c r="AF5" s="4">
        <f t="shared" si="0"/>
        <v>0.77411764705882358</v>
      </c>
      <c r="AG5" s="4">
        <f t="shared" si="0"/>
        <v>0.8364661654135338</v>
      </c>
      <c r="AH5" s="4">
        <f t="shared" si="0"/>
        <v>0.91465378421900156</v>
      </c>
      <c r="AI5" s="4">
        <f t="shared" si="0"/>
        <v>0.84023668639053251</v>
      </c>
      <c r="AJ5" s="4">
        <f t="shared" si="0"/>
        <v>0.69279999999999997</v>
      </c>
      <c r="AK5" s="4">
        <f t="shared" si="0"/>
        <v>0.66007905138339917</v>
      </c>
      <c r="AL5" s="4">
        <f t="shared" si="0"/>
        <v>0.87475915221579958</v>
      </c>
      <c r="AM5" s="4">
        <f t="shared" si="0"/>
        <v>0.82876712328767121</v>
      </c>
      <c r="AN5" s="4">
        <f t="shared" si="0"/>
        <v>0.66620689655172416</v>
      </c>
      <c r="AO5" s="4">
        <f t="shared" si="0"/>
        <v>0.53500000000000003</v>
      </c>
      <c r="AP5" s="4">
        <f t="shared" si="0"/>
        <v>0.744413407821229</v>
      </c>
      <c r="AQ5" s="4">
        <f t="shared" si="0"/>
        <v>0.76753246753246751</v>
      </c>
      <c r="AR5" s="4">
        <f t="shared" si="0"/>
        <v>0.68878718535469108</v>
      </c>
      <c r="AS5" s="4">
        <f t="shared" si="0"/>
        <v>0.67497403946002077</v>
      </c>
      <c r="AT5" s="4">
        <f t="shared" si="0"/>
        <v>0.67117988394584138</v>
      </c>
      <c r="AU5" s="4">
        <f t="shared" si="0"/>
        <v>0.63956639566395668</v>
      </c>
    </row>
    <row r="6" spans="4:49">
      <c r="D6" s="3" t="s">
        <v>3</v>
      </c>
      <c r="E6" s="2">
        <v>2</v>
      </c>
      <c r="F6" s="2">
        <v>3</v>
      </c>
      <c r="G6" s="2">
        <v>3</v>
      </c>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row>
    <row r="7" spans="4:49">
      <c r="D7" s="3" t="s">
        <v>9</v>
      </c>
      <c r="E7" s="6">
        <v>0</v>
      </c>
      <c r="F7" s="6">
        <v>0</v>
      </c>
      <c r="G7" s="6">
        <v>0</v>
      </c>
      <c r="H7" s="6">
        <v>1</v>
      </c>
      <c r="I7" s="6">
        <v>0</v>
      </c>
      <c r="J7" s="6">
        <v>1</v>
      </c>
      <c r="K7" s="6">
        <v>1</v>
      </c>
      <c r="L7" s="6">
        <v>0</v>
      </c>
      <c r="M7" s="6">
        <v>0</v>
      </c>
      <c r="N7" s="6">
        <v>0</v>
      </c>
      <c r="O7" s="6">
        <v>1</v>
      </c>
      <c r="P7" s="6">
        <v>8</v>
      </c>
      <c r="Q7" s="6">
        <v>6</v>
      </c>
      <c r="R7" s="6">
        <v>3</v>
      </c>
      <c r="S7" s="6">
        <v>6</v>
      </c>
      <c r="T7" s="6">
        <v>0</v>
      </c>
      <c r="U7" s="6">
        <v>0</v>
      </c>
      <c r="V7" s="6">
        <v>0</v>
      </c>
      <c r="W7" s="6">
        <v>1</v>
      </c>
      <c r="X7" s="6">
        <v>1</v>
      </c>
      <c r="Y7" s="6">
        <v>0</v>
      </c>
      <c r="Z7" s="6">
        <v>0</v>
      </c>
      <c r="AA7" s="6">
        <v>1</v>
      </c>
      <c r="AB7" s="6">
        <v>1</v>
      </c>
      <c r="AC7" s="6">
        <v>42</v>
      </c>
      <c r="AD7" s="6">
        <v>56</v>
      </c>
      <c r="AE7" s="6">
        <v>1</v>
      </c>
      <c r="AF7" s="6">
        <v>0</v>
      </c>
      <c r="AG7" s="6">
        <v>1</v>
      </c>
      <c r="AH7" s="6">
        <v>0</v>
      </c>
      <c r="AI7" s="6">
        <v>0</v>
      </c>
      <c r="AJ7" s="6">
        <v>0</v>
      </c>
      <c r="AK7" s="6">
        <v>0</v>
      </c>
      <c r="AL7" s="6">
        <v>0</v>
      </c>
      <c r="AM7" s="6">
        <v>0</v>
      </c>
      <c r="AN7" s="6">
        <v>0</v>
      </c>
      <c r="AO7" s="6">
        <v>0</v>
      </c>
      <c r="AP7" s="6">
        <v>0</v>
      </c>
      <c r="AQ7" s="6">
        <v>0</v>
      </c>
      <c r="AR7" s="6">
        <v>0</v>
      </c>
      <c r="AS7" s="6">
        <v>0</v>
      </c>
      <c r="AT7" s="6">
        <v>0</v>
      </c>
      <c r="AU7" s="6">
        <v>0</v>
      </c>
    </row>
    <row r="8" spans="4:49">
      <c r="D8" s="3" t="s">
        <v>7</v>
      </c>
      <c r="E8" s="2">
        <v>170</v>
      </c>
      <c r="F8" s="2">
        <v>194</v>
      </c>
      <c r="G8" s="2">
        <v>226</v>
      </c>
    </row>
    <row r="9" spans="4:49">
      <c r="D9" s="3" t="s">
        <v>6</v>
      </c>
      <c r="E9" s="2">
        <v>17</v>
      </c>
      <c r="F9" s="2">
        <v>19</v>
      </c>
      <c r="G9" s="2">
        <v>22</v>
      </c>
    </row>
    <row r="10" spans="4:49">
      <c r="D10" s="3" t="s">
        <v>10</v>
      </c>
      <c r="E10" s="2">
        <v>1</v>
      </c>
      <c r="F10" s="2">
        <v>2</v>
      </c>
      <c r="G10" s="2">
        <v>2</v>
      </c>
    </row>
    <row r="11" spans="4:49">
      <c r="D11" s="3" t="s">
        <v>8</v>
      </c>
      <c r="E11" s="6">
        <v>22</v>
      </c>
      <c r="F11" s="6">
        <v>25</v>
      </c>
      <c r="G11" s="6">
        <v>29</v>
      </c>
      <c r="H11" s="6">
        <v>300</v>
      </c>
      <c r="I11" s="6">
        <v>281</v>
      </c>
      <c r="J11" s="6">
        <v>290</v>
      </c>
      <c r="K11" s="6">
        <v>300</v>
      </c>
      <c r="L11" s="6">
        <v>243</v>
      </c>
      <c r="M11" s="6">
        <v>308</v>
      </c>
      <c r="N11" s="6">
        <v>340</v>
      </c>
      <c r="O11" s="6">
        <v>339</v>
      </c>
      <c r="P11" s="6">
        <v>307</v>
      </c>
      <c r="Q11" s="6">
        <v>111</v>
      </c>
      <c r="R11" s="6">
        <v>47</v>
      </c>
      <c r="S11" s="6">
        <v>125</v>
      </c>
      <c r="T11" s="6">
        <v>236</v>
      </c>
      <c r="U11" s="6">
        <v>271</v>
      </c>
      <c r="V11" s="6">
        <v>297</v>
      </c>
      <c r="W11" s="6">
        <v>303</v>
      </c>
      <c r="X11" s="6">
        <v>306</v>
      </c>
      <c r="Y11" s="6">
        <v>319</v>
      </c>
      <c r="Z11" s="6">
        <v>332</v>
      </c>
      <c r="AA11" s="6">
        <v>341</v>
      </c>
      <c r="AB11" s="6">
        <v>309</v>
      </c>
      <c r="AC11" s="6">
        <v>317</v>
      </c>
      <c r="AD11" s="6">
        <v>331</v>
      </c>
      <c r="AE11" s="6">
        <v>396</v>
      </c>
      <c r="AF11" s="6">
        <v>264</v>
      </c>
      <c r="AG11" s="6">
        <v>372</v>
      </c>
      <c r="AH11" s="6">
        <v>370</v>
      </c>
      <c r="AI11" s="6">
        <v>373</v>
      </c>
      <c r="AJ11" s="6">
        <v>336</v>
      </c>
      <c r="AK11" s="6">
        <v>190</v>
      </c>
      <c r="AL11" s="6">
        <v>174</v>
      </c>
      <c r="AM11" s="6">
        <v>219</v>
      </c>
      <c r="AN11" s="6">
        <v>309</v>
      </c>
      <c r="AO11" s="6">
        <v>231</v>
      </c>
      <c r="AP11" s="6">
        <v>255</v>
      </c>
      <c r="AQ11" s="6">
        <v>251</v>
      </c>
      <c r="AR11" s="6">
        <v>271</v>
      </c>
      <c r="AS11" s="6">
        <v>335</v>
      </c>
      <c r="AT11" s="6">
        <v>357</v>
      </c>
      <c r="AU11" s="6">
        <v>363</v>
      </c>
    </row>
    <row r="12" spans="4:49" s="1" customFormat="1">
      <c r="D12" s="16"/>
    </row>
    <row r="13" spans="4:49" s="1" customFormat="1" ht="21">
      <c r="D13" s="7" t="s">
        <v>3</v>
      </c>
    </row>
    <row r="14" spans="4:49" s="1" customFormat="1">
      <c r="D14" s="16" t="s">
        <v>101</v>
      </c>
      <c r="K14">
        <v>6863559700</v>
      </c>
      <c r="L14">
        <v>7445310600</v>
      </c>
      <c r="M14">
        <v>7258065400</v>
      </c>
      <c r="N14">
        <v>7292301400</v>
      </c>
      <c r="O14">
        <v>7036847200</v>
      </c>
      <c r="P14">
        <v>6549640500</v>
      </c>
      <c r="Q14">
        <v>6250732100.000001</v>
      </c>
      <c r="R14">
        <v>6791268500</v>
      </c>
      <c r="S14">
        <v>7137053900</v>
      </c>
      <c r="T14">
        <v>7508120800</v>
      </c>
      <c r="U14">
        <v>7868127599.999999</v>
      </c>
      <c r="V14">
        <v>8310959100</v>
      </c>
      <c r="W14">
        <v>8733643899.9999981</v>
      </c>
      <c r="X14">
        <v>9024370999.9999981</v>
      </c>
      <c r="Y14">
        <v>9501022600</v>
      </c>
      <c r="Z14">
        <v>9869607099.9999981</v>
      </c>
      <c r="AA14">
        <v>10348283100</v>
      </c>
      <c r="AB14">
        <v>10689776400.000002</v>
      </c>
      <c r="AC14">
        <v>11129384800</v>
      </c>
      <c r="AD14">
        <v>11641610400</v>
      </c>
      <c r="AE14">
        <v>12130134000.000002</v>
      </c>
      <c r="AF14">
        <v>12700297700</v>
      </c>
      <c r="AG14">
        <v>13259110400</v>
      </c>
      <c r="AH14">
        <v>13749697499.999998</v>
      </c>
      <c r="AI14">
        <v>14299685400</v>
      </c>
      <c r="AJ14">
        <v>14943171200.000002</v>
      </c>
      <c r="AK14">
        <v>15720216100.000002</v>
      </c>
      <c r="AL14">
        <v>16600548200.000002</v>
      </c>
      <c r="AM14">
        <v>17579981200</v>
      </c>
      <c r="AN14">
        <v>18705084599.999996</v>
      </c>
      <c r="AO14">
        <v>19518160800</v>
      </c>
      <c r="AP14">
        <v>21304033300</v>
      </c>
      <c r="AQ14">
        <v>22336374800.000004</v>
      </c>
      <c r="AR14">
        <v>24100890400</v>
      </c>
      <c r="AS14">
        <v>27486102100</v>
      </c>
      <c r="AT14">
        <v>30040251400.000004</v>
      </c>
      <c r="AU14">
        <v>32236952300</v>
      </c>
      <c r="AV14"/>
      <c r="AW14"/>
    </row>
    <row r="15" spans="4:49" s="1" customFormat="1">
      <c r="D15" s="16" t="s">
        <v>97</v>
      </c>
      <c r="K15">
        <v>60.936285936285927</v>
      </c>
      <c r="L15">
        <v>65.044925464570142</v>
      </c>
      <c r="M15">
        <v>63.39051614353135</v>
      </c>
      <c r="N15">
        <v>60.056136275648484</v>
      </c>
      <c r="O15">
        <v>55.265987184449315</v>
      </c>
      <c r="P15">
        <v>59.357712479344784</v>
      </c>
      <c r="Q15">
        <f>AVERAGE(P15,R15)</f>
        <v>55.630681586100593</v>
      </c>
      <c r="R15">
        <v>51.903650692856395</v>
      </c>
      <c r="S15">
        <v>48.43166236870244</v>
      </c>
      <c r="T15">
        <v>48.026985693336535</v>
      </c>
      <c r="U15">
        <v>50.703778874141847</v>
      </c>
      <c r="V15">
        <v>49.717062791469175</v>
      </c>
      <c r="W15">
        <v>49.419090298612154</v>
      </c>
      <c r="X15">
        <v>45.067512669906485</v>
      </c>
      <c r="Y15">
        <v>45.559553864590661</v>
      </c>
      <c r="Z15">
        <v>44.963764987760449</v>
      </c>
      <c r="AA15">
        <v>41.366542277763315</v>
      </c>
      <c r="AB15">
        <v>41.977890648341791</v>
      </c>
      <c r="AC15">
        <v>42.703109684201557</v>
      </c>
      <c r="AD15">
        <v>43.878209904137478</v>
      </c>
      <c r="AE15">
        <v>40.052345639846138</v>
      </c>
      <c r="AF15">
        <v>40.233040310548176</v>
      </c>
      <c r="AG15">
        <v>39.927789740574845</v>
      </c>
      <c r="AH15">
        <v>39.413718316466998</v>
      </c>
      <c r="AI15">
        <v>39.325042426658314</v>
      </c>
      <c r="AJ15">
        <v>39.211397520491339</v>
      </c>
      <c r="AK15">
        <v>40.238459003624826</v>
      </c>
      <c r="AL15">
        <v>41.547317397502361</v>
      </c>
      <c r="AM15">
        <v>40.935351158428936</v>
      </c>
      <c r="AN15">
        <v>31.115266171915003</v>
      </c>
      <c r="AO15">
        <v>29.737058929107036</v>
      </c>
      <c r="AP15">
        <v>31.724964262569998</v>
      </c>
      <c r="AQ15">
        <v>32.906382256010616</v>
      </c>
      <c r="AR15">
        <v>30.828175524995487</v>
      </c>
      <c r="AS15">
        <v>26.02256160701031</v>
      </c>
      <c r="AT15">
        <v>23.600367436126881</v>
      </c>
      <c r="AU15">
        <v>23.151448322309609</v>
      </c>
      <c r="AV15"/>
    </row>
    <row r="16" spans="4:49" s="1" customFormat="1">
      <c r="D16" s="16" t="s">
        <v>98</v>
      </c>
      <c r="K16">
        <f>K14*K15/100</f>
        <v>4182398364.1996889</v>
      </c>
      <c r="L16">
        <f t="shared" ref="L16:AU16" si="1">L14*L15/100</f>
        <v>4842796730.3757401</v>
      </c>
      <c r="M16">
        <f t="shared" si="1"/>
        <v>4600925119.0950632</v>
      </c>
      <c r="N16">
        <f t="shared" si="1"/>
        <v>4379474466.4150219</v>
      </c>
      <c r="O16">
        <f t="shared" si="1"/>
        <v>3888983071.7412806</v>
      </c>
      <c r="P16">
        <f t="shared" si="1"/>
        <v>3887716776.4207201</v>
      </c>
      <c r="Q16">
        <f t="shared" si="1"/>
        <v>3477324871.3511791</v>
      </c>
      <c r="R16">
        <f t="shared" si="1"/>
        <v>3524916279.8539882</v>
      </c>
      <c r="S16">
        <f t="shared" si="1"/>
        <v>3456593847.92031</v>
      </c>
      <c r="T16">
        <f t="shared" si="1"/>
        <v>3605924102.4544244</v>
      </c>
      <c r="U16">
        <f t="shared" si="1"/>
        <v>3989438019.839323</v>
      </c>
      <c r="V16">
        <f t="shared" si="1"/>
        <v>4131964754.3203216</v>
      </c>
      <c r="W16">
        <f t="shared" si="1"/>
        <v>4316087365.300231</v>
      </c>
      <c r="X16">
        <f t="shared" si="1"/>
        <v>4067059543.8043656</v>
      </c>
      <c r="Y16">
        <f t="shared" si="1"/>
        <v>4328623509.1339321</v>
      </c>
      <c r="Z16">
        <f t="shared" si="1"/>
        <v>4437746941.659318</v>
      </c>
      <c r="AA16">
        <f t="shared" si="1"/>
        <v>4280726903.5841365</v>
      </c>
      <c r="AB16">
        <f t="shared" si="1"/>
        <v>4487342647.7442484</v>
      </c>
      <c r="AC16">
        <f t="shared" si="1"/>
        <v>4752593398.3208561</v>
      </c>
      <c r="AD16">
        <f t="shared" si="1"/>
        <v>5108130247.5338993</v>
      </c>
      <c r="AE16">
        <f t="shared" si="1"/>
        <v>4858403196.2564945</v>
      </c>
      <c r="AF16">
        <f t="shared" si="1"/>
        <v>5109715893.2006235</v>
      </c>
      <c r="AG16">
        <f t="shared" si="1"/>
        <v>5294069721.9826927</v>
      </c>
      <c r="AH16">
        <f t="shared" si="1"/>
        <v>5419267042.016304</v>
      </c>
      <c r="AI16">
        <f t="shared" si="1"/>
        <v>5623357350.4286642</v>
      </c>
      <c r="AJ16">
        <f t="shared" si="1"/>
        <v>5859426261.3995762</v>
      </c>
      <c r="AK16">
        <f t="shared" si="1"/>
        <v>6325572710.6797304</v>
      </c>
      <c r="AL16">
        <f t="shared" si="1"/>
        <v>6897082450.3793669</v>
      </c>
      <c r="AM16">
        <f t="shared" si="1"/>
        <v>7196427037.8057899</v>
      </c>
      <c r="AN16">
        <f t="shared" si="1"/>
        <v>5820136860.9718809</v>
      </c>
      <c r="AO16">
        <f t="shared" si="1"/>
        <v>5804126978.9738693</v>
      </c>
      <c r="AP16">
        <f t="shared" si="1"/>
        <v>6758696950.9110117</v>
      </c>
      <c r="AQ16">
        <f t="shared" si="1"/>
        <v>7350092873.8232279</v>
      </c>
      <c r="AR16">
        <f t="shared" si="1"/>
        <v>7429864795.5987864</v>
      </c>
      <c r="AS16">
        <f t="shared" si="1"/>
        <v>7152587852.338254</v>
      </c>
      <c r="AT16">
        <f t="shared" si="1"/>
        <v>7089609709.1362495</v>
      </c>
      <c r="AU16">
        <f t="shared" si="1"/>
        <v>7463321352.4220982</v>
      </c>
      <c r="AV16"/>
    </row>
    <row r="17" spans="4:48" s="1" customFormat="1">
      <c r="D17" s="16" t="s">
        <v>99</v>
      </c>
      <c r="K17"/>
      <c r="L17">
        <f>(L16-K16)/L16 * 100</f>
        <v>13.636714546241393</v>
      </c>
      <c r="M17">
        <f t="shared" ref="M17:AU17" si="2">(M16-L16)/M16 * 100</f>
        <v>-5.2570212515923229</v>
      </c>
      <c r="N17">
        <f t="shared" si="2"/>
        <v>-5.056557684678495</v>
      </c>
      <c r="O17">
        <f t="shared" si="2"/>
        <v>-12.612330411973877</v>
      </c>
      <c r="P17">
        <f t="shared" si="2"/>
        <v>-3.2571696792333918E-2</v>
      </c>
      <c r="Q17">
        <f t="shared" si="2"/>
        <v>-11.80194316759583</v>
      </c>
      <c r="R17">
        <f t="shared" si="2"/>
        <v>1.3501429459419789</v>
      </c>
      <c r="S17">
        <f t="shared" si="2"/>
        <v>-1.9765825821504872</v>
      </c>
      <c r="T17">
        <f t="shared" si="2"/>
        <v>4.141247854675326</v>
      </c>
      <c r="U17">
        <f t="shared" si="2"/>
        <v>9.6132316250484049</v>
      </c>
      <c r="V17">
        <f t="shared" si="2"/>
        <v>3.4493695603762022</v>
      </c>
      <c r="W17">
        <f t="shared" si="2"/>
        <v>4.2659611679825602</v>
      </c>
      <c r="X17">
        <f t="shared" si="2"/>
        <v>-6.1230434129056883</v>
      </c>
      <c r="Y17">
        <f t="shared" si="2"/>
        <v>6.0426591681543584</v>
      </c>
      <c r="Z17">
        <f t="shared" si="2"/>
        <v>2.4589827667051134</v>
      </c>
      <c r="AA17">
        <f t="shared" si="2"/>
        <v>-3.6680695034227218</v>
      </c>
      <c r="AB17">
        <f t="shared" si="2"/>
        <v>4.6044120179673822</v>
      </c>
      <c r="AC17">
        <f t="shared" si="2"/>
        <v>5.5811791235985755</v>
      </c>
      <c r="AD17">
        <f t="shared" si="2"/>
        <v>6.9602150294560152</v>
      </c>
      <c r="AE17">
        <f t="shared" si="2"/>
        <v>-5.1401055282901371</v>
      </c>
      <c r="AF17">
        <f t="shared" si="2"/>
        <v>4.9183301419663028</v>
      </c>
      <c r="AG17">
        <f t="shared" si="2"/>
        <v>3.4822705114096326</v>
      </c>
      <c r="AH17">
        <f t="shared" si="2"/>
        <v>2.3102260704803745</v>
      </c>
      <c r="AI17">
        <f t="shared" si="2"/>
        <v>3.6293320110058902</v>
      </c>
      <c r="AJ17">
        <f t="shared" si="2"/>
        <v>4.0288741668458989</v>
      </c>
      <c r="AK17">
        <f t="shared" si="2"/>
        <v>7.3692370730817718</v>
      </c>
      <c r="AL17">
        <f t="shared" si="2"/>
        <v>8.2862535544750688</v>
      </c>
      <c r="AM17">
        <f t="shared" si="2"/>
        <v>4.1596279077637126</v>
      </c>
      <c r="AN17">
        <f t="shared" si="2"/>
        <v>-23.647041465002388</v>
      </c>
      <c r="AO17">
        <f t="shared" si="2"/>
        <v>-0.27583617753383521</v>
      </c>
      <c r="AP17">
        <f t="shared" si="2"/>
        <v>14.123580016536691</v>
      </c>
      <c r="AQ17">
        <f t="shared" si="2"/>
        <v>8.0461013631327827</v>
      </c>
      <c r="AR17">
        <f t="shared" si="2"/>
        <v>1.0736658602833904</v>
      </c>
      <c r="AS17">
        <f t="shared" si="2"/>
        <v>-3.8765961213588969</v>
      </c>
      <c r="AT17">
        <f t="shared" si="2"/>
        <v>-0.8883160820664876</v>
      </c>
      <c r="AU17">
        <f t="shared" si="2"/>
        <v>5.0073100921021796</v>
      </c>
      <c r="AV17"/>
    </row>
    <row r="18" spans="4:48" s="1" customFormat="1">
      <c r="D18" s="16" t="s">
        <v>100</v>
      </c>
      <c r="H18" s="17">
        <f>K18</f>
        <v>1.7245502856329811</v>
      </c>
      <c r="I18" s="17">
        <f>K18</f>
        <v>1.7245502856329811</v>
      </c>
      <c r="J18" s="17">
        <f>K18</f>
        <v>1.7245502856329811</v>
      </c>
      <c r="K18" s="17">
        <f>AVERAGE(L18:P18,S18:AU18)</f>
        <v>1.7245502856329811</v>
      </c>
      <c r="L18">
        <f>L17</f>
        <v>13.636714546241393</v>
      </c>
      <c r="M18">
        <f t="shared" ref="M18:AU18" si="3">M17</f>
        <v>-5.2570212515923229</v>
      </c>
      <c r="N18">
        <f t="shared" si="3"/>
        <v>-5.056557684678495</v>
      </c>
      <c r="O18">
        <f t="shared" si="3"/>
        <v>-12.612330411973877</v>
      </c>
      <c r="P18">
        <f t="shared" si="3"/>
        <v>-3.2571696792333918E-2</v>
      </c>
      <c r="Q18">
        <f t="shared" si="3"/>
        <v>-11.80194316759583</v>
      </c>
      <c r="R18">
        <f t="shared" si="3"/>
        <v>1.3501429459419789</v>
      </c>
      <c r="S18">
        <f t="shared" si="3"/>
        <v>-1.9765825821504872</v>
      </c>
      <c r="T18">
        <f t="shared" si="3"/>
        <v>4.141247854675326</v>
      </c>
      <c r="U18">
        <f t="shared" si="3"/>
        <v>9.6132316250484049</v>
      </c>
      <c r="V18">
        <f t="shared" si="3"/>
        <v>3.4493695603762022</v>
      </c>
      <c r="W18">
        <f t="shared" si="3"/>
        <v>4.2659611679825602</v>
      </c>
      <c r="X18">
        <f t="shared" si="3"/>
        <v>-6.1230434129056883</v>
      </c>
      <c r="Y18">
        <f t="shared" si="3"/>
        <v>6.0426591681543584</v>
      </c>
      <c r="Z18">
        <f t="shared" si="3"/>
        <v>2.4589827667051134</v>
      </c>
      <c r="AA18">
        <f t="shared" si="3"/>
        <v>-3.6680695034227218</v>
      </c>
      <c r="AB18">
        <f t="shared" si="3"/>
        <v>4.6044120179673822</v>
      </c>
      <c r="AC18">
        <f t="shared" si="3"/>
        <v>5.5811791235985755</v>
      </c>
      <c r="AD18">
        <f t="shared" si="3"/>
        <v>6.9602150294560152</v>
      </c>
      <c r="AE18">
        <f t="shared" si="3"/>
        <v>-5.1401055282901371</v>
      </c>
      <c r="AF18">
        <f t="shared" si="3"/>
        <v>4.9183301419663028</v>
      </c>
      <c r="AG18">
        <f t="shared" si="3"/>
        <v>3.4822705114096326</v>
      </c>
      <c r="AH18">
        <f t="shared" si="3"/>
        <v>2.3102260704803745</v>
      </c>
      <c r="AI18">
        <f t="shared" si="3"/>
        <v>3.6293320110058902</v>
      </c>
      <c r="AJ18">
        <f t="shared" si="3"/>
        <v>4.0288741668458989</v>
      </c>
      <c r="AK18">
        <f t="shared" si="3"/>
        <v>7.3692370730817718</v>
      </c>
      <c r="AL18">
        <f t="shared" si="3"/>
        <v>8.2862535544750688</v>
      </c>
      <c r="AM18">
        <f t="shared" si="3"/>
        <v>4.1596279077637126</v>
      </c>
      <c r="AN18">
        <f t="shared" si="3"/>
        <v>-23.647041465002388</v>
      </c>
      <c r="AO18">
        <f t="shared" si="3"/>
        <v>-0.27583617753383521</v>
      </c>
      <c r="AP18">
        <f t="shared" si="3"/>
        <v>14.123580016536691</v>
      </c>
      <c r="AQ18">
        <f t="shared" si="3"/>
        <v>8.0461013631327827</v>
      </c>
      <c r="AR18">
        <f t="shared" si="3"/>
        <v>1.0736658602833904</v>
      </c>
      <c r="AS18">
        <f t="shared" si="3"/>
        <v>-3.8765961213588969</v>
      </c>
      <c r="AT18">
        <f t="shared" si="3"/>
        <v>-0.8883160820664876</v>
      </c>
      <c r="AU18">
        <f t="shared" si="3"/>
        <v>5.0073100921021796</v>
      </c>
      <c r="AV18"/>
    </row>
    <row r="19" spans="4:48" s="1" customFormat="1">
      <c r="D19" s="16"/>
    </row>
    <row r="20" spans="4:48" s="1" customFormat="1">
      <c r="D20" s="16" t="s">
        <v>28</v>
      </c>
      <c r="E20" s="1" t="s">
        <v>52</v>
      </c>
      <c r="F20" s="1" t="s">
        <v>52</v>
      </c>
      <c r="G20" s="1" t="s">
        <v>52</v>
      </c>
      <c r="H20" s="1" t="s">
        <v>102</v>
      </c>
    </row>
    <row r="21" spans="4:48" s="1" customFormat="1">
      <c r="D21" s="16" t="s">
        <v>108</v>
      </c>
      <c r="E21" s="1">
        <f>E6</f>
        <v>2</v>
      </c>
      <c r="F21" s="1">
        <f>F6</f>
        <v>3</v>
      </c>
      <c r="G21" s="1">
        <f>G6</f>
        <v>3</v>
      </c>
      <c r="H21" s="1">
        <f>G21*(1+H18/100)</f>
        <v>3.0517365085689896</v>
      </c>
      <c r="I21" s="1">
        <f t="shared" ref="I21:AU21" si="4">H21*(1+I18/100)</f>
        <v>3.1043652392442822</v>
      </c>
      <c r="J21" s="1">
        <f t="shared" si="4"/>
        <v>3.1579015788447604</v>
      </c>
      <c r="K21" s="1">
        <f t="shared" si="4"/>
        <v>3.2123611795427363</v>
      </c>
      <c r="L21" s="1">
        <f t="shared" si="4"/>
        <v>3.6504217037912525</v>
      </c>
      <c r="M21" s="1">
        <f t="shared" si="4"/>
        <v>3.4585182590502082</v>
      </c>
      <c r="N21" s="1">
        <f t="shared" si="4"/>
        <v>3.2836362882461958</v>
      </c>
      <c r="O21" s="1">
        <f t="shared" si="4"/>
        <v>2.8694932300451108</v>
      </c>
      <c r="P21" s="1">
        <f t="shared" si="4"/>
        <v>2.8685585874107438</v>
      </c>
      <c r="Q21" s="1">
        <f t="shared" si="4"/>
        <v>2.530012933195338</v>
      </c>
      <c r="R21" s="1">
        <f t="shared" si="4"/>
        <v>2.5641717243442947</v>
      </c>
      <c r="S21" s="1">
        <f t="shared" si="4"/>
        <v>2.5134887526644776</v>
      </c>
      <c r="T21" s="1">
        <f t="shared" si="4"/>
        <v>2.6175785517117012</v>
      </c>
      <c r="U21" s="1">
        <f t="shared" si="4"/>
        <v>2.8692124408553346</v>
      </c>
      <c r="V21" s="1">
        <f t="shared" si="4"/>
        <v>2.9681821814127254</v>
      </c>
      <c r="W21" s="1">
        <f t="shared" si="4"/>
        <v>3.0948036806667703</v>
      </c>
      <c r="X21" s="1">
        <f t="shared" si="4"/>
        <v>2.9053075077553405</v>
      </c>
      <c r="Y21" s="1">
        <f t="shared" si="4"/>
        <v>3.0808653382357956</v>
      </c>
      <c r="Z21" s="1">
        <f t="shared" si="4"/>
        <v>3.1566232859684047</v>
      </c>
      <c r="AA21" s="1">
        <f t="shared" si="4"/>
        <v>3.0408361498778573</v>
      </c>
      <c r="AB21" s="1">
        <f t="shared" si="4"/>
        <v>3.18084877500953</v>
      </c>
      <c r="AC21" s="1">
        <f t="shared" si="4"/>
        <v>3.3583776427936027</v>
      </c>
      <c r="AD21" s="1">
        <f t="shared" si="4"/>
        <v>3.5921279482332134</v>
      </c>
      <c r="AE21" s="1">
        <f t="shared" si="4"/>
        <v>3.4074887809828227</v>
      </c>
      <c r="AF21" s="1">
        <f t="shared" si="4"/>
        <v>3.575080328782021</v>
      </c>
      <c r="AG21" s="1">
        <f t="shared" si="4"/>
        <v>3.699574296830404</v>
      </c>
      <c r="AH21" s="1">
        <f t="shared" si="4"/>
        <v>3.7850428267325706</v>
      </c>
      <c r="AI21" s="1">
        <f t="shared" si="4"/>
        <v>3.9224145976734577</v>
      </c>
      <c r="AJ21" s="1">
        <f t="shared" si="4"/>
        <v>4.0804437461157157</v>
      </c>
      <c r="AK21" s="1">
        <f t="shared" si="4"/>
        <v>4.3811413194007214</v>
      </c>
      <c r="AL21" s="1">
        <f t="shared" si="4"/>
        <v>4.7441737977061402</v>
      </c>
      <c r="AM21" s="1">
        <f t="shared" si="4"/>
        <v>4.9415137749883389</v>
      </c>
      <c r="AN21" s="1">
        <f t="shared" si="4"/>
        <v>3.772991963618042</v>
      </c>
      <c r="AO21" s="1">
        <f t="shared" si="4"/>
        <v>3.7625846868069392</v>
      </c>
      <c r="AP21" s="1">
        <f t="shared" si="4"/>
        <v>4.2939963457380737</v>
      </c>
      <c r="AQ21" s="1">
        <f t="shared" si="4"/>
        <v>4.6394956442453763</v>
      </c>
      <c r="AR21" s="1">
        <f t="shared" si="4"/>
        <v>4.6893083250669738</v>
      </c>
      <c r="AS21" s="1">
        <f t="shared" si="4"/>
        <v>4.5075227804188671</v>
      </c>
      <c r="AT21" s="1">
        <f t="shared" si="4"/>
        <v>4.467481730657596</v>
      </c>
      <c r="AU21" s="1">
        <f t="shared" si="4"/>
        <v>4.6911823942196351</v>
      </c>
    </row>
    <row r="22" spans="4:48" s="1" customFormat="1">
      <c r="D22" s="16" t="s">
        <v>110</v>
      </c>
      <c r="E22" s="1">
        <v>0</v>
      </c>
      <c r="F22" s="1">
        <v>0</v>
      </c>
      <c r="G22" s="1">
        <v>0</v>
      </c>
      <c r="H22" s="1">
        <f t="shared" ref="H22:AU22" si="5">H21/H7</f>
        <v>3.0517365085689896</v>
      </c>
      <c r="I22" s="1" t="e">
        <f t="shared" si="5"/>
        <v>#DIV/0!</v>
      </c>
      <c r="J22" s="1">
        <f t="shared" si="5"/>
        <v>3.1579015788447604</v>
      </c>
      <c r="K22" s="1">
        <f t="shared" si="5"/>
        <v>3.2123611795427363</v>
      </c>
      <c r="L22" s="1" t="e">
        <f t="shared" si="5"/>
        <v>#DIV/0!</v>
      </c>
      <c r="M22" s="1" t="e">
        <f t="shared" si="5"/>
        <v>#DIV/0!</v>
      </c>
      <c r="N22" s="1" t="e">
        <f t="shared" si="5"/>
        <v>#DIV/0!</v>
      </c>
      <c r="O22" s="1">
        <f t="shared" si="5"/>
        <v>2.8694932300451108</v>
      </c>
      <c r="P22" s="1">
        <f t="shared" si="5"/>
        <v>0.35856982342634297</v>
      </c>
      <c r="Q22" s="1">
        <f t="shared" si="5"/>
        <v>0.42166882219922303</v>
      </c>
      <c r="R22" s="1">
        <f t="shared" si="5"/>
        <v>0.85472390811476495</v>
      </c>
      <c r="S22" s="1">
        <f t="shared" si="5"/>
        <v>0.41891479211074628</v>
      </c>
      <c r="T22" s="1" t="e">
        <f>T21/T7</f>
        <v>#DIV/0!</v>
      </c>
      <c r="U22" s="1" t="e">
        <f t="shared" si="5"/>
        <v>#DIV/0!</v>
      </c>
      <c r="V22" s="1" t="e">
        <f t="shared" si="5"/>
        <v>#DIV/0!</v>
      </c>
      <c r="W22" s="1">
        <f t="shared" si="5"/>
        <v>3.0948036806667703</v>
      </c>
      <c r="X22" s="1">
        <f t="shared" si="5"/>
        <v>2.9053075077553405</v>
      </c>
      <c r="Y22" s="1" t="e">
        <f t="shared" si="5"/>
        <v>#DIV/0!</v>
      </c>
      <c r="Z22" s="1" t="e">
        <f t="shared" si="5"/>
        <v>#DIV/0!</v>
      </c>
      <c r="AA22" s="1">
        <f t="shared" si="5"/>
        <v>3.0408361498778573</v>
      </c>
      <c r="AB22" s="1">
        <f t="shared" si="5"/>
        <v>3.18084877500953</v>
      </c>
      <c r="AC22" s="1">
        <f t="shared" si="5"/>
        <v>7.9961372447466733E-2</v>
      </c>
      <c r="AD22" s="1">
        <f t="shared" si="5"/>
        <v>6.4145141932735947E-2</v>
      </c>
      <c r="AE22" s="1">
        <f t="shared" si="5"/>
        <v>3.4074887809828227</v>
      </c>
      <c r="AF22" s="1" t="e">
        <f t="shared" si="5"/>
        <v>#DIV/0!</v>
      </c>
      <c r="AG22" s="1">
        <f t="shared" si="5"/>
        <v>3.699574296830404</v>
      </c>
      <c r="AH22" s="1" t="e">
        <f t="shared" si="5"/>
        <v>#DIV/0!</v>
      </c>
      <c r="AI22" s="1" t="e">
        <f t="shared" si="5"/>
        <v>#DIV/0!</v>
      </c>
      <c r="AJ22" s="1" t="e">
        <f t="shared" si="5"/>
        <v>#DIV/0!</v>
      </c>
      <c r="AK22" s="1" t="e">
        <f t="shared" si="5"/>
        <v>#DIV/0!</v>
      </c>
      <c r="AL22" s="1" t="e">
        <f t="shared" si="5"/>
        <v>#DIV/0!</v>
      </c>
      <c r="AM22" s="1" t="e">
        <f t="shared" si="5"/>
        <v>#DIV/0!</v>
      </c>
      <c r="AN22" s="1" t="e">
        <f t="shared" si="5"/>
        <v>#DIV/0!</v>
      </c>
      <c r="AO22" s="1" t="e">
        <f t="shared" si="5"/>
        <v>#DIV/0!</v>
      </c>
      <c r="AP22" s="1" t="e">
        <f t="shared" si="5"/>
        <v>#DIV/0!</v>
      </c>
      <c r="AQ22" s="1" t="e">
        <f t="shared" si="5"/>
        <v>#DIV/0!</v>
      </c>
      <c r="AR22" s="1" t="e">
        <f t="shared" si="5"/>
        <v>#DIV/0!</v>
      </c>
      <c r="AS22" s="1" t="e">
        <f t="shared" si="5"/>
        <v>#DIV/0!</v>
      </c>
      <c r="AT22" s="1" t="e">
        <f t="shared" si="5"/>
        <v>#DIV/0!</v>
      </c>
      <c r="AU22" s="1" t="e">
        <f t="shared" si="5"/>
        <v>#DIV/0!</v>
      </c>
    </row>
    <row r="23" spans="4:48">
      <c r="D23" s="3"/>
      <c r="E23" s="1"/>
      <c r="F23" s="1"/>
      <c r="G23" s="1"/>
    </row>
    <row r="24" spans="4:48" ht="21">
      <c r="D24" s="7" t="s">
        <v>61</v>
      </c>
    </row>
    <row r="25" spans="4:48">
      <c r="D25" s="3" t="s">
        <v>65</v>
      </c>
      <c r="AR25">
        <f>BI85</f>
        <v>106.89266467789152</v>
      </c>
      <c r="AS25">
        <f>BI86</f>
        <v>111.97915307081514</v>
      </c>
      <c r="AT25">
        <f>BI87</f>
        <v>119.14445401782001</v>
      </c>
      <c r="AU25">
        <f>BI88</f>
        <v>127.69208944484521</v>
      </c>
    </row>
    <row r="26" spans="4:48">
      <c r="D26" s="3"/>
    </row>
    <row r="27" spans="4:48">
      <c r="D27" s="3" t="s">
        <v>28</v>
      </c>
      <c r="E27" t="s">
        <v>52</v>
      </c>
      <c r="F27" t="s">
        <v>52</v>
      </c>
      <c r="G27" t="s">
        <v>52</v>
      </c>
      <c r="H27" t="s">
        <v>72</v>
      </c>
      <c r="I27" t="s">
        <v>72</v>
      </c>
      <c r="J27" t="s">
        <v>72</v>
      </c>
      <c r="K27" t="s">
        <v>72</v>
      </c>
      <c r="L27" t="s">
        <v>72</v>
      </c>
      <c r="M27" t="s">
        <v>72</v>
      </c>
      <c r="N27" t="s">
        <v>72</v>
      </c>
      <c r="O27" t="s">
        <v>72</v>
      </c>
      <c r="P27" t="s">
        <v>72</v>
      </c>
      <c r="Q27" t="s">
        <v>75</v>
      </c>
      <c r="R27" t="s">
        <v>74</v>
      </c>
      <c r="S27" t="s">
        <v>76</v>
      </c>
      <c r="T27" t="s">
        <v>72</v>
      </c>
      <c r="U27" t="s">
        <v>72</v>
      </c>
      <c r="V27" t="s">
        <v>72</v>
      </c>
      <c r="W27" t="s">
        <v>72</v>
      </c>
      <c r="X27" t="s">
        <v>72</v>
      </c>
      <c r="Y27" t="s">
        <v>72</v>
      </c>
      <c r="Z27" t="s">
        <v>72</v>
      </c>
      <c r="AA27" t="s">
        <v>72</v>
      </c>
      <c r="AB27" t="s">
        <v>72</v>
      </c>
      <c r="AC27" t="s">
        <v>72</v>
      </c>
      <c r="AD27" t="s">
        <v>72</v>
      </c>
      <c r="AE27" t="s">
        <v>72</v>
      </c>
      <c r="AF27" t="s">
        <v>72</v>
      </c>
      <c r="AG27" t="s">
        <v>72</v>
      </c>
      <c r="AH27" t="s">
        <v>72</v>
      </c>
      <c r="AI27" t="s">
        <v>72</v>
      </c>
      <c r="AJ27" t="s">
        <v>72</v>
      </c>
      <c r="AK27" t="s">
        <v>72</v>
      </c>
      <c r="AL27" t="s">
        <v>72</v>
      </c>
      <c r="AM27" t="s">
        <v>72</v>
      </c>
      <c r="AN27" t="s">
        <v>72</v>
      </c>
      <c r="AO27" t="s">
        <v>72</v>
      </c>
      <c r="AP27" t="s">
        <v>72</v>
      </c>
      <c r="AQ27" t="s">
        <v>72</v>
      </c>
      <c r="AR27" t="s">
        <v>56</v>
      </c>
      <c r="AS27" t="s">
        <v>56</v>
      </c>
      <c r="AT27" t="s">
        <v>56</v>
      </c>
      <c r="AU27" t="s">
        <v>56</v>
      </c>
    </row>
    <row r="28" spans="4:48">
      <c r="D28" s="3" t="s">
        <v>71</v>
      </c>
      <c r="E28">
        <f>E9</f>
        <v>17</v>
      </c>
      <c r="F28">
        <f>F9</f>
        <v>19</v>
      </c>
      <c r="G28">
        <f>G9</f>
        <v>22</v>
      </c>
      <c r="H28">
        <f t="shared" ref="H28:P28" si="6">$G28 + ($AR28-$G28) / ($AR$1-$G$1) * (H$1-$G$1)</f>
        <v>24.294396342645715</v>
      </c>
      <c r="I28">
        <f t="shared" si="6"/>
        <v>26.588792685291434</v>
      </c>
      <c r="J28">
        <f t="shared" si="6"/>
        <v>28.883189027937149</v>
      </c>
      <c r="K28">
        <f t="shared" si="6"/>
        <v>31.177585370582868</v>
      </c>
      <c r="L28">
        <f t="shared" si="6"/>
        <v>33.471981713228587</v>
      </c>
      <c r="M28">
        <f t="shared" si="6"/>
        <v>35.766378055874299</v>
      </c>
      <c r="N28">
        <f t="shared" si="6"/>
        <v>38.060774398520017</v>
      </c>
      <c r="O28">
        <f t="shared" si="6"/>
        <v>40.355170741165736</v>
      </c>
      <c r="P28">
        <f t="shared" si="6"/>
        <v>42.649567083811448</v>
      </c>
      <c r="Q28">
        <v>17.760000000000002</v>
      </c>
      <c r="R28">
        <v>8.4600000000000009</v>
      </c>
      <c r="S28">
        <v>25</v>
      </c>
      <c r="T28">
        <f t="shared" ref="T28:AQ28" si="7">$G28 + ($AR28-$G28) / ($AR$1-$G$1) * (T$1-$G$1)</f>
        <v>51.827152454394316</v>
      </c>
      <c r="U28">
        <f t="shared" si="7"/>
        <v>54.121548797040035</v>
      </c>
      <c r="V28">
        <f t="shared" si="7"/>
        <v>56.415945139685746</v>
      </c>
      <c r="W28">
        <f t="shared" si="7"/>
        <v>58.710341482331465</v>
      </c>
      <c r="X28">
        <f t="shared" si="7"/>
        <v>61.004737824977184</v>
      </c>
      <c r="Y28">
        <f t="shared" si="7"/>
        <v>63.299134167622896</v>
      </c>
      <c r="Z28">
        <f t="shared" si="7"/>
        <v>65.593530510268607</v>
      </c>
      <c r="AA28">
        <f t="shared" si="7"/>
        <v>67.887926852914333</v>
      </c>
      <c r="AB28">
        <f t="shared" si="7"/>
        <v>70.182323195560045</v>
      </c>
      <c r="AC28">
        <f t="shared" si="7"/>
        <v>72.476719538205771</v>
      </c>
      <c r="AD28">
        <f t="shared" si="7"/>
        <v>74.771115880851482</v>
      </c>
      <c r="AE28">
        <f t="shared" si="7"/>
        <v>77.065512223497194</v>
      </c>
      <c r="AF28">
        <f t="shared" si="7"/>
        <v>79.359908566142906</v>
      </c>
      <c r="AG28">
        <f t="shared" si="7"/>
        <v>81.654304908788632</v>
      </c>
      <c r="AH28">
        <f t="shared" si="7"/>
        <v>83.948701251434358</v>
      </c>
      <c r="AI28">
        <f t="shared" si="7"/>
        <v>86.243097594080069</v>
      </c>
      <c r="AJ28">
        <f t="shared" si="7"/>
        <v>88.537493936725781</v>
      </c>
      <c r="AK28">
        <f t="shared" si="7"/>
        <v>90.831890279371493</v>
      </c>
      <c r="AL28">
        <f t="shared" si="7"/>
        <v>93.126286622017219</v>
      </c>
      <c r="AM28">
        <f t="shared" si="7"/>
        <v>95.42068296466293</v>
      </c>
      <c r="AN28">
        <f t="shared" si="7"/>
        <v>97.715079307308642</v>
      </c>
      <c r="AO28">
        <f t="shared" si="7"/>
        <v>100.00947564995437</v>
      </c>
      <c r="AP28">
        <f t="shared" si="7"/>
        <v>102.30387199260008</v>
      </c>
      <c r="AQ28">
        <f t="shared" si="7"/>
        <v>104.59826833524579</v>
      </c>
      <c r="AR28">
        <f>AR25</f>
        <v>106.89266467789152</v>
      </c>
      <c r="AS28">
        <f t="shared" ref="AS28:AU28" si="8">AS25</f>
        <v>111.97915307081514</v>
      </c>
      <c r="AT28">
        <f t="shared" si="8"/>
        <v>119.14445401782001</v>
      </c>
      <c r="AU28">
        <f t="shared" si="8"/>
        <v>127.69208944484521</v>
      </c>
    </row>
    <row r="29" spans="4:48">
      <c r="D29" s="3" t="s">
        <v>73</v>
      </c>
      <c r="E29">
        <v>0</v>
      </c>
      <c r="F29">
        <v>0</v>
      </c>
      <c r="G29">
        <v>0</v>
      </c>
      <c r="H29">
        <f t="shared" ref="H29:AU29" si="9">H28/H11</f>
        <v>8.0981321142152382E-2</v>
      </c>
      <c r="I29">
        <f t="shared" si="9"/>
        <v>9.4622038025948166E-2</v>
      </c>
      <c r="J29">
        <f t="shared" si="9"/>
        <v>9.9597203544610866E-2</v>
      </c>
      <c r="K29">
        <f t="shared" si="9"/>
        <v>0.10392528456860955</v>
      </c>
      <c r="L29">
        <f t="shared" si="9"/>
        <v>0.13774478071287485</v>
      </c>
      <c r="M29">
        <f t="shared" si="9"/>
        <v>0.11612460407751396</v>
      </c>
      <c r="N29">
        <f t="shared" si="9"/>
        <v>0.11194345411329416</v>
      </c>
      <c r="O29">
        <f t="shared" si="9"/>
        <v>0.1190418015963591</v>
      </c>
      <c r="P29">
        <f t="shared" si="9"/>
        <v>0.13892367128277344</v>
      </c>
      <c r="Q29">
        <f t="shared" si="9"/>
        <v>0.16</v>
      </c>
      <c r="R29">
        <f t="shared" si="9"/>
        <v>0.18000000000000002</v>
      </c>
      <c r="S29">
        <f t="shared" si="9"/>
        <v>0.2</v>
      </c>
      <c r="T29">
        <f t="shared" si="9"/>
        <v>0.21960657819658608</v>
      </c>
      <c r="U29">
        <f t="shared" si="9"/>
        <v>0.19971051216619939</v>
      </c>
      <c r="V29">
        <f t="shared" si="9"/>
        <v>0.18995267723799913</v>
      </c>
      <c r="W29">
        <f t="shared" si="9"/>
        <v>0.19376350324201805</v>
      </c>
      <c r="X29">
        <f t="shared" si="9"/>
        <v>0.19936188831691889</v>
      </c>
      <c r="Y29">
        <f t="shared" si="9"/>
        <v>0.19842988767279904</v>
      </c>
      <c r="Z29">
        <f t="shared" si="9"/>
        <v>0.19757087503092954</v>
      </c>
      <c r="AA29">
        <f t="shared" si="9"/>
        <v>0.1990848294806872</v>
      </c>
      <c r="AB29">
        <f t="shared" si="9"/>
        <v>0.22712725953255677</v>
      </c>
      <c r="AC29">
        <f t="shared" si="9"/>
        <v>0.2286331846631097</v>
      </c>
      <c r="AD29">
        <f t="shared" si="9"/>
        <v>0.22589460991193802</v>
      </c>
      <c r="AE29">
        <f t="shared" si="9"/>
        <v>0.19460987935226565</v>
      </c>
      <c r="AF29">
        <f t="shared" si="9"/>
        <v>0.30060571426569282</v>
      </c>
      <c r="AG29">
        <f t="shared" si="9"/>
        <v>0.21950081964728127</v>
      </c>
      <c r="AH29">
        <f t="shared" si="9"/>
        <v>0.22688838176063339</v>
      </c>
      <c r="AI29">
        <f t="shared" si="9"/>
        <v>0.23121473885812352</v>
      </c>
      <c r="AJ29">
        <f t="shared" si="9"/>
        <v>0.26350444624025532</v>
      </c>
      <c r="AK29">
        <f t="shared" si="9"/>
        <v>0.47806258041774469</v>
      </c>
      <c r="AL29">
        <f t="shared" si="9"/>
        <v>0.53520854380469662</v>
      </c>
      <c r="AM29">
        <f t="shared" si="9"/>
        <v>0.43571088111718231</v>
      </c>
      <c r="AN29">
        <f t="shared" si="9"/>
        <v>0.31623003012073997</v>
      </c>
      <c r="AO29">
        <f t="shared" si="9"/>
        <v>0.43294145303010551</v>
      </c>
      <c r="AP29">
        <f t="shared" si="9"/>
        <v>0.40119165487294151</v>
      </c>
      <c r="AQ29">
        <f t="shared" si="9"/>
        <v>0.4167261686663179</v>
      </c>
      <c r="AR29">
        <f t="shared" si="9"/>
        <v>0.39443787704019012</v>
      </c>
      <c r="AS29">
        <f t="shared" si="9"/>
        <v>0.33426612856959742</v>
      </c>
      <c r="AT29">
        <f t="shared" si="9"/>
        <v>0.33373796643647063</v>
      </c>
      <c r="AU29">
        <f t="shared" si="9"/>
        <v>0.35176884144585457</v>
      </c>
    </row>
    <row r="30" spans="4:48">
      <c r="D30" s="3"/>
    </row>
    <row r="31" spans="4:48" ht="21">
      <c r="D31" s="7" t="s">
        <v>60</v>
      </c>
      <c r="E31" s="4"/>
      <c r="F31" s="4"/>
      <c r="G31" s="4"/>
      <c r="H31" s="4"/>
      <c r="I31" s="4"/>
      <c r="J31" s="4"/>
      <c r="K31" s="4"/>
      <c r="L31" s="4"/>
      <c r="M31" s="4"/>
      <c r="N31" s="4"/>
      <c r="O31" s="4"/>
      <c r="P31" s="4"/>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row>
    <row r="32" spans="4:48">
      <c r="D32" s="3" t="s">
        <v>66</v>
      </c>
      <c r="E32" s="5">
        <f t="shared" ref="E32:AU32" si="10">0.6*E4</f>
        <v>150</v>
      </c>
      <c r="F32" s="5">
        <f t="shared" si="10"/>
        <v>171.6</v>
      </c>
      <c r="G32" s="5">
        <f t="shared" si="10"/>
        <v>199.79999999999998</v>
      </c>
      <c r="H32" s="5">
        <f t="shared" si="10"/>
        <v>210.6</v>
      </c>
      <c r="I32" s="5">
        <f t="shared" si="10"/>
        <v>204</v>
      </c>
      <c r="J32" s="5">
        <f t="shared" si="10"/>
        <v>215.4</v>
      </c>
      <c r="K32" s="5">
        <f t="shared" si="10"/>
        <v>226.79999999999998</v>
      </c>
      <c r="L32" s="5">
        <f t="shared" si="10"/>
        <v>192</v>
      </c>
      <c r="M32" s="5">
        <f t="shared" si="10"/>
        <v>238.79999999999998</v>
      </c>
      <c r="N32" s="5">
        <f t="shared" si="10"/>
        <v>272.39999999999998</v>
      </c>
      <c r="O32" s="5">
        <f t="shared" si="10"/>
        <v>275.39999999999998</v>
      </c>
      <c r="P32" s="5">
        <f t="shared" si="10"/>
        <v>255</v>
      </c>
      <c r="Q32" s="5">
        <f t="shared" si="10"/>
        <v>131.4</v>
      </c>
      <c r="R32" s="5">
        <f t="shared" si="10"/>
        <v>93</v>
      </c>
      <c r="S32" s="5">
        <f t="shared" si="10"/>
        <v>154.19999999999999</v>
      </c>
      <c r="T32" s="5">
        <f t="shared" si="10"/>
        <v>225.6</v>
      </c>
      <c r="U32" s="5">
        <f t="shared" si="10"/>
        <v>241.2</v>
      </c>
      <c r="V32" s="5">
        <f t="shared" si="10"/>
        <v>247.79999999999998</v>
      </c>
      <c r="W32" s="5">
        <f t="shared" si="10"/>
        <v>270</v>
      </c>
      <c r="X32" s="5">
        <f t="shared" si="10"/>
        <v>295.2</v>
      </c>
      <c r="Y32" s="5">
        <f t="shared" si="10"/>
        <v>315</v>
      </c>
      <c r="Z32" s="5">
        <f t="shared" si="10"/>
        <v>340.8</v>
      </c>
      <c r="AA32" s="5">
        <f t="shared" si="10"/>
        <v>324.59999999999997</v>
      </c>
      <c r="AB32" s="5">
        <f t="shared" si="10"/>
        <v>313.8</v>
      </c>
      <c r="AC32" s="5">
        <f t="shared" si="10"/>
        <v>314.39999999999998</v>
      </c>
      <c r="AD32" s="5">
        <f t="shared" si="10"/>
        <v>342</v>
      </c>
      <c r="AE32" s="5">
        <f t="shared" si="10"/>
        <v>353.4</v>
      </c>
      <c r="AF32" s="5">
        <f t="shared" si="10"/>
        <v>197.4</v>
      </c>
      <c r="AG32" s="5">
        <f t="shared" si="10"/>
        <v>267</v>
      </c>
      <c r="AH32" s="5">
        <f t="shared" si="10"/>
        <v>340.8</v>
      </c>
      <c r="AI32" s="5">
        <f t="shared" si="10"/>
        <v>340.8</v>
      </c>
      <c r="AJ32" s="5">
        <f t="shared" si="10"/>
        <v>259.8</v>
      </c>
      <c r="AK32" s="5">
        <f t="shared" si="10"/>
        <v>200.4</v>
      </c>
      <c r="AL32" s="5">
        <f t="shared" si="10"/>
        <v>272.39999999999998</v>
      </c>
      <c r="AM32" s="5">
        <f t="shared" si="10"/>
        <v>290.39999999999998</v>
      </c>
      <c r="AN32" s="5">
        <f t="shared" si="10"/>
        <v>289.8</v>
      </c>
      <c r="AO32" s="5">
        <f t="shared" si="10"/>
        <v>192.6</v>
      </c>
      <c r="AP32" s="5">
        <f t="shared" si="10"/>
        <v>319.8</v>
      </c>
      <c r="AQ32" s="5">
        <f t="shared" si="10"/>
        <v>354.59999999999997</v>
      </c>
      <c r="AR32" s="5">
        <f t="shared" si="10"/>
        <v>361.2</v>
      </c>
      <c r="AS32" s="5">
        <f t="shared" si="10"/>
        <v>390</v>
      </c>
      <c r="AT32" s="5">
        <f t="shared" si="10"/>
        <v>416.4</v>
      </c>
      <c r="AU32" s="5">
        <f t="shared" si="10"/>
        <v>424.8</v>
      </c>
    </row>
    <row r="33" spans="4:47">
      <c r="D33" s="3" t="s">
        <v>64</v>
      </c>
      <c r="E33" s="5"/>
      <c r="F33" s="5"/>
      <c r="G33" s="5"/>
      <c r="H33" s="5"/>
      <c r="I33" s="5"/>
      <c r="J33" s="5"/>
      <c r="K33" s="5"/>
      <c r="L33" s="5"/>
      <c r="M33" s="5"/>
      <c r="N33" s="5"/>
      <c r="O33" s="5"/>
      <c r="P33" s="5"/>
      <c r="Q33" s="5"/>
      <c r="R33" s="5"/>
      <c r="S33" s="5"/>
      <c r="T33" s="5"/>
      <c r="U33" s="5"/>
      <c r="V33" s="5"/>
      <c r="W33" s="5"/>
      <c r="X33" s="5"/>
      <c r="Y33" s="5"/>
      <c r="Z33" s="5"/>
      <c r="AA33" s="5"/>
      <c r="AB33" s="5"/>
      <c r="AC33" s="5"/>
      <c r="AD33" s="5"/>
      <c r="AE33" s="5"/>
      <c r="AF33" s="5"/>
      <c r="AG33" s="5"/>
      <c r="AH33" s="5"/>
      <c r="AI33" s="5"/>
      <c r="AJ33" s="5"/>
      <c r="AK33" s="5"/>
      <c r="AL33" s="5"/>
      <c r="AM33" s="5"/>
      <c r="AN33" s="5"/>
      <c r="AO33" s="5"/>
      <c r="AP33" s="5"/>
      <c r="AQ33" s="5"/>
      <c r="AR33" s="5"/>
      <c r="AS33" s="5">
        <f>$BI$74</f>
        <v>51.291057618041997</v>
      </c>
      <c r="AT33" s="5">
        <f>$BI$75</f>
        <v>52.691229587317203</v>
      </c>
      <c r="AU33" s="5">
        <f>$BI$76</f>
        <v>50.573946697890001</v>
      </c>
    </row>
    <row r="34" spans="4:47">
      <c r="D34" s="3" t="s">
        <v>19</v>
      </c>
      <c r="E34" s="4">
        <f>E32/E8</f>
        <v>0.88235294117647056</v>
      </c>
      <c r="F34" s="4">
        <f>F32/F8</f>
        <v>0.88453608247422677</v>
      </c>
      <c r="G34" s="4">
        <f>G32/G8</f>
        <v>0.88407079646017694</v>
      </c>
    </row>
    <row r="35" spans="4:47">
      <c r="E35" s="4"/>
      <c r="F35" s="4"/>
      <c r="G35" s="4"/>
    </row>
    <row r="36" spans="4:47">
      <c r="D36" s="3" t="s">
        <v>28</v>
      </c>
      <c r="E36" t="s">
        <v>52</v>
      </c>
      <c r="F36" t="s">
        <v>52</v>
      </c>
      <c r="G36" t="s">
        <v>52</v>
      </c>
      <c r="H36" t="s">
        <v>35</v>
      </c>
      <c r="I36" t="s">
        <v>35</v>
      </c>
      <c r="J36" t="s">
        <v>35</v>
      </c>
      <c r="K36" t="s">
        <v>35</v>
      </c>
      <c r="L36" t="s">
        <v>35</v>
      </c>
      <c r="M36" t="s">
        <v>35</v>
      </c>
      <c r="N36" t="s">
        <v>35</v>
      </c>
      <c r="O36" t="s">
        <v>35</v>
      </c>
      <c r="P36" t="s">
        <v>94</v>
      </c>
      <c r="Q36" t="s">
        <v>58</v>
      </c>
      <c r="R36" t="s">
        <v>93</v>
      </c>
      <c r="S36" t="s">
        <v>58</v>
      </c>
      <c r="T36" t="s">
        <v>59</v>
      </c>
      <c r="U36" t="s">
        <v>53</v>
      </c>
      <c r="V36" t="s">
        <v>53</v>
      </c>
      <c r="W36" t="s">
        <v>53</v>
      </c>
      <c r="X36" t="s">
        <v>53</v>
      </c>
      <c r="Y36" t="s">
        <v>53</v>
      </c>
      <c r="Z36" t="s">
        <v>53</v>
      </c>
      <c r="AA36" t="s">
        <v>53</v>
      </c>
      <c r="AB36" t="s">
        <v>53</v>
      </c>
      <c r="AC36" t="s">
        <v>53</v>
      </c>
      <c r="AD36" t="s">
        <v>53</v>
      </c>
      <c r="AE36" t="s">
        <v>53</v>
      </c>
      <c r="AF36" t="s">
        <v>53</v>
      </c>
      <c r="AG36" t="s">
        <v>53</v>
      </c>
      <c r="AH36" t="s">
        <v>53</v>
      </c>
      <c r="AI36" t="s">
        <v>53</v>
      </c>
      <c r="AJ36" t="s">
        <v>53</v>
      </c>
      <c r="AK36" t="s">
        <v>54</v>
      </c>
      <c r="AL36" t="s">
        <v>55</v>
      </c>
      <c r="AM36" t="s">
        <v>55</v>
      </c>
      <c r="AN36" t="s">
        <v>55</v>
      </c>
      <c r="AO36" t="s">
        <v>55</v>
      </c>
      <c r="AP36" t="s">
        <v>55</v>
      </c>
      <c r="AQ36" t="s">
        <v>55</v>
      </c>
      <c r="AR36" t="s">
        <v>55</v>
      </c>
      <c r="AS36" t="s">
        <v>56</v>
      </c>
      <c r="AT36" t="s">
        <v>56</v>
      </c>
      <c r="AU36" t="s">
        <v>56</v>
      </c>
    </row>
    <row r="37" spans="4:47">
      <c r="D37" s="3" t="s">
        <v>51</v>
      </c>
      <c r="E37">
        <f>E8</f>
        <v>170</v>
      </c>
      <c r="F37">
        <f>F8</f>
        <v>194</v>
      </c>
      <c r="G37">
        <f>G8</f>
        <v>226</v>
      </c>
      <c r="H37">
        <f t="shared" ref="H37:O37" si="11">0.6*H4</f>
        <v>210.6</v>
      </c>
      <c r="I37">
        <f t="shared" si="11"/>
        <v>204</v>
      </c>
      <c r="J37">
        <f t="shared" si="11"/>
        <v>215.4</v>
      </c>
      <c r="K37">
        <f t="shared" si="11"/>
        <v>226.79999999999998</v>
      </c>
      <c r="L37">
        <f t="shared" si="11"/>
        <v>192</v>
      </c>
      <c r="M37">
        <f t="shared" si="11"/>
        <v>238.79999999999998</v>
      </c>
      <c r="N37">
        <f t="shared" si="11"/>
        <v>272.39999999999998</v>
      </c>
      <c r="O37">
        <f t="shared" si="11"/>
        <v>275.39999999999998</v>
      </c>
      <c r="P37">
        <f>0.8*250</f>
        <v>200</v>
      </c>
      <c r="Q37">
        <f>0.2*250</f>
        <v>50</v>
      </c>
      <c r="R37">
        <v>25</v>
      </c>
      <c r="S37">
        <f t="shared" ref="S37" si="12">0.2*250</f>
        <v>50</v>
      </c>
      <c r="T37">
        <f>0.4*250</f>
        <v>100</v>
      </c>
      <c r="U37">
        <f t="shared" ref="U37:AI37" si="13">0.6*250</f>
        <v>150</v>
      </c>
      <c r="V37">
        <f t="shared" si="13"/>
        <v>150</v>
      </c>
      <c r="W37">
        <f t="shared" si="13"/>
        <v>150</v>
      </c>
      <c r="X37">
        <f t="shared" si="13"/>
        <v>150</v>
      </c>
      <c r="Y37">
        <f t="shared" si="13"/>
        <v>150</v>
      </c>
      <c r="Z37">
        <f t="shared" si="13"/>
        <v>150</v>
      </c>
      <c r="AA37">
        <f t="shared" si="13"/>
        <v>150</v>
      </c>
      <c r="AB37">
        <f t="shared" si="13"/>
        <v>150</v>
      </c>
      <c r="AC37">
        <f t="shared" si="13"/>
        <v>150</v>
      </c>
      <c r="AD37">
        <f t="shared" si="13"/>
        <v>150</v>
      </c>
      <c r="AE37">
        <f t="shared" si="13"/>
        <v>150</v>
      </c>
      <c r="AF37">
        <f t="shared" si="13"/>
        <v>150</v>
      </c>
      <c r="AG37">
        <f t="shared" si="13"/>
        <v>150</v>
      </c>
      <c r="AH37">
        <f t="shared" si="13"/>
        <v>150</v>
      </c>
      <c r="AI37">
        <f t="shared" si="13"/>
        <v>150</v>
      </c>
      <c r="AJ37">
        <f>0.2*250</f>
        <v>50</v>
      </c>
      <c r="AK37">
        <v>12.5</v>
      </c>
      <c r="AL37">
        <v>0</v>
      </c>
      <c r="AM37">
        <v>0</v>
      </c>
      <c r="AN37">
        <v>0</v>
      </c>
      <c r="AO37">
        <v>0</v>
      </c>
      <c r="AP37">
        <v>0</v>
      </c>
      <c r="AQ37">
        <v>0</v>
      </c>
      <c r="AR37">
        <v>0</v>
      </c>
      <c r="AS37">
        <f>AS33</f>
        <v>51.291057618041997</v>
      </c>
      <c r="AT37">
        <f>AT33</f>
        <v>52.691229587317203</v>
      </c>
      <c r="AU37">
        <f>AU33</f>
        <v>50.573946697890001</v>
      </c>
    </row>
    <row r="38" spans="4:47">
      <c r="D38" s="3" t="s">
        <v>92</v>
      </c>
      <c r="E38">
        <v>0</v>
      </c>
      <c r="F38">
        <v>0</v>
      </c>
      <c r="G38">
        <v>0</v>
      </c>
      <c r="H38">
        <f t="shared" ref="H38:AU38" si="14">H37/H11</f>
        <v>0.70199999999999996</v>
      </c>
      <c r="I38">
        <f t="shared" si="14"/>
        <v>0.72597864768683273</v>
      </c>
      <c r="J38">
        <f t="shared" si="14"/>
        <v>0.74275862068965515</v>
      </c>
      <c r="K38">
        <f t="shared" si="14"/>
        <v>0.75599999999999989</v>
      </c>
      <c r="L38">
        <f t="shared" si="14"/>
        <v>0.79012345679012341</v>
      </c>
      <c r="M38">
        <f t="shared" si="14"/>
        <v>0.77532467532467531</v>
      </c>
      <c r="N38">
        <f t="shared" si="14"/>
        <v>0.80117647058823527</v>
      </c>
      <c r="O38">
        <f t="shared" si="14"/>
        <v>0.81238938053097343</v>
      </c>
      <c r="P38">
        <f t="shared" si="14"/>
        <v>0.65146579804560256</v>
      </c>
      <c r="Q38">
        <f t="shared" si="14"/>
        <v>0.45045045045045046</v>
      </c>
      <c r="R38">
        <f t="shared" si="14"/>
        <v>0.53191489361702127</v>
      </c>
      <c r="S38">
        <f t="shared" si="14"/>
        <v>0.4</v>
      </c>
      <c r="T38">
        <f t="shared" si="14"/>
        <v>0.42372881355932202</v>
      </c>
      <c r="U38">
        <f t="shared" si="14"/>
        <v>0.55350553505535061</v>
      </c>
      <c r="V38">
        <f t="shared" si="14"/>
        <v>0.50505050505050508</v>
      </c>
      <c r="W38">
        <f t="shared" si="14"/>
        <v>0.49504950495049505</v>
      </c>
      <c r="X38">
        <f t="shared" si="14"/>
        <v>0.49019607843137253</v>
      </c>
      <c r="Y38">
        <f t="shared" si="14"/>
        <v>0.47021943573667713</v>
      </c>
      <c r="Z38">
        <f t="shared" si="14"/>
        <v>0.45180722891566266</v>
      </c>
      <c r="AA38">
        <f t="shared" si="14"/>
        <v>0.43988269794721407</v>
      </c>
      <c r="AB38">
        <f t="shared" si="14"/>
        <v>0.4854368932038835</v>
      </c>
      <c r="AC38">
        <f t="shared" si="14"/>
        <v>0.47318611987381703</v>
      </c>
      <c r="AD38">
        <f t="shared" si="14"/>
        <v>0.45317220543806647</v>
      </c>
      <c r="AE38">
        <f t="shared" si="14"/>
        <v>0.37878787878787878</v>
      </c>
      <c r="AF38">
        <f t="shared" si="14"/>
        <v>0.56818181818181823</v>
      </c>
      <c r="AG38">
        <f t="shared" si="14"/>
        <v>0.40322580645161288</v>
      </c>
      <c r="AH38">
        <f t="shared" si="14"/>
        <v>0.40540540540540543</v>
      </c>
      <c r="AI38">
        <f t="shared" si="14"/>
        <v>0.40214477211796246</v>
      </c>
      <c r="AJ38">
        <f t="shared" si="14"/>
        <v>0.14880952380952381</v>
      </c>
      <c r="AK38">
        <f t="shared" si="14"/>
        <v>6.5789473684210523E-2</v>
      </c>
      <c r="AL38">
        <f t="shared" si="14"/>
        <v>0</v>
      </c>
      <c r="AM38">
        <f t="shared" si="14"/>
        <v>0</v>
      </c>
      <c r="AN38">
        <f t="shared" si="14"/>
        <v>0</v>
      </c>
      <c r="AO38">
        <f t="shared" si="14"/>
        <v>0</v>
      </c>
      <c r="AP38">
        <f t="shared" si="14"/>
        <v>0</v>
      </c>
      <c r="AQ38">
        <f t="shared" si="14"/>
        <v>0</v>
      </c>
      <c r="AR38">
        <f t="shared" si="14"/>
        <v>0</v>
      </c>
      <c r="AS38">
        <f t="shared" si="14"/>
        <v>0.15310763468072239</v>
      </c>
      <c r="AT38">
        <f t="shared" si="14"/>
        <v>0.14759448063674285</v>
      </c>
      <c r="AU38">
        <f t="shared" si="14"/>
        <v>0.1393221672118182</v>
      </c>
    </row>
    <row r="39" spans="4:47">
      <c r="D39" s="3"/>
    </row>
    <row r="40" spans="4:47" ht="21">
      <c r="D40" s="7" t="s">
        <v>10</v>
      </c>
    </row>
    <row r="41" spans="4:47">
      <c r="D41" s="12" t="s">
        <v>28</v>
      </c>
      <c r="E41" t="s">
        <v>52</v>
      </c>
      <c r="F41" t="s">
        <v>52</v>
      </c>
      <c r="G41" t="s">
        <v>52</v>
      </c>
      <c r="H41" t="s">
        <v>84</v>
      </c>
      <c r="I41" t="s">
        <v>84</v>
      </c>
      <c r="J41" t="s">
        <v>84</v>
      </c>
      <c r="K41" t="s">
        <v>85</v>
      </c>
      <c r="L41" t="s">
        <v>91</v>
      </c>
    </row>
    <row r="42" spans="4:47">
      <c r="D42" s="3" t="s">
        <v>83</v>
      </c>
      <c r="E42">
        <f>E10</f>
        <v>1</v>
      </c>
      <c r="F42">
        <f>F10</f>
        <v>2</v>
      </c>
      <c r="G42">
        <f>G10</f>
        <v>2</v>
      </c>
      <c r="H42">
        <v>2.25</v>
      </c>
      <c r="I42">
        <v>2.5</v>
      </c>
      <c r="J42">
        <v>2.75</v>
      </c>
      <c r="K42">
        <v>3</v>
      </c>
      <c r="L42">
        <v>2.5</v>
      </c>
      <c r="M42">
        <v>2</v>
      </c>
      <c r="N42">
        <v>1.5</v>
      </c>
      <c r="O42">
        <v>1</v>
      </c>
    </row>
    <row r="43" spans="4:47">
      <c r="D43" s="3" t="s">
        <v>96</v>
      </c>
      <c r="E43">
        <v>0</v>
      </c>
      <c r="F43">
        <v>0</v>
      </c>
      <c r="G43">
        <v>0</v>
      </c>
      <c r="H43">
        <f t="shared" ref="H43:O43" si="15">H42/H11</f>
        <v>7.4999999999999997E-3</v>
      </c>
      <c r="I43">
        <f t="shared" si="15"/>
        <v>8.8967971530249119E-3</v>
      </c>
      <c r="J43">
        <f t="shared" si="15"/>
        <v>9.482758620689655E-3</v>
      </c>
      <c r="K43">
        <f t="shared" si="15"/>
        <v>0.01</v>
      </c>
      <c r="L43">
        <f t="shared" si="15"/>
        <v>1.0288065843621399E-2</v>
      </c>
      <c r="M43">
        <f t="shared" si="15"/>
        <v>6.4935064935064939E-3</v>
      </c>
      <c r="N43">
        <f t="shared" si="15"/>
        <v>4.4117647058823529E-3</v>
      </c>
      <c r="O43">
        <f t="shared" si="15"/>
        <v>2.9498525073746312E-3</v>
      </c>
    </row>
    <row r="44" spans="4:47">
      <c r="D44" s="3"/>
    </row>
    <row r="45" spans="4:47">
      <c r="D45" s="3"/>
    </row>
    <row r="46" spans="4:47" ht="21">
      <c r="D46" s="7" t="s">
        <v>78</v>
      </c>
    </row>
    <row r="47" spans="4:47">
      <c r="D47" s="3" t="s">
        <v>77</v>
      </c>
      <c r="E47">
        <f>E11</f>
        <v>22</v>
      </c>
      <c r="F47">
        <f>F11</f>
        <v>25</v>
      </c>
      <c r="G47">
        <f>G11</f>
        <v>29</v>
      </c>
      <c r="H47">
        <f t="shared" ref="H47:AU47" si="16">H11-H37-H28-H42</f>
        <v>62.855603657354294</v>
      </c>
      <c r="I47">
        <f t="shared" si="16"/>
        <v>47.911207314708562</v>
      </c>
      <c r="J47">
        <f t="shared" si="16"/>
        <v>42.966810972062845</v>
      </c>
      <c r="K47">
        <f t="shared" si="16"/>
        <v>39.022414629417149</v>
      </c>
      <c r="L47">
        <f t="shared" si="16"/>
        <v>15.028018286771413</v>
      </c>
      <c r="M47">
        <f t="shared" si="16"/>
        <v>31.433621944125719</v>
      </c>
      <c r="N47">
        <f t="shared" si="16"/>
        <v>28.039225601480005</v>
      </c>
      <c r="O47">
        <f t="shared" si="16"/>
        <v>22.244829258834287</v>
      </c>
      <c r="P47">
        <f t="shared" si="16"/>
        <v>64.350432916188552</v>
      </c>
      <c r="Q47">
        <f t="shared" si="16"/>
        <v>43.239999999999995</v>
      </c>
      <c r="R47">
        <f t="shared" si="16"/>
        <v>13.54</v>
      </c>
      <c r="S47">
        <f t="shared" si="16"/>
        <v>50</v>
      </c>
      <c r="T47">
        <f t="shared" si="16"/>
        <v>84.172847545605691</v>
      </c>
      <c r="U47">
        <f t="shared" si="16"/>
        <v>66.878451202959965</v>
      </c>
      <c r="V47">
        <f t="shared" si="16"/>
        <v>90.584054860314254</v>
      </c>
      <c r="W47">
        <f t="shared" si="16"/>
        <v>94.289658517668528</v>
      </c>
      <c r="X47">
        <f t="shared" si="16"/>
        <v>94.995262175022816</v>
      </c>
      <c r="Y47">
        <f t="shared" si="16"/>
        <v>105.7008658323771</v>
      </c>
      <c r="Z47">
        <f t="shared" si="16"/>
        <v>116.40646948973139</v>
      </c>
      <c r="AA47">
        <f t="shared" si="16"/>
        <v>123.11207314708567</v>
      </c>
      <c r="AB47">
        <f t="shared" si="16"/>
        <v>88.817676804439955</v>
      </c>
      <c r="AC47">
        <f t="shared" si="16"/>
        <v>94.523280461794229</v>
      </c>
      <c r="AD47">
        <f t="shared" si="16"/>
        <v>106.22888411914852</v>
      </c>
      <c r="AE47">
        <f t="shared" si="16"/>
        <v>168.93448777650281</v>
      </c>
      <c r="AF47">
        <f t="shared" si="16"/>
        <v>34.640091433857094</v>
      </c>
      <c r="AG47">
        <f t="shared" si="16"/>
        <v>140.34569509121138</v>
      </c>
      <c r="AH47">
        <f t="shared" si="16"/>
        <v>136.05129874856564</v>
      </c>
      <c r="AI47">
        <f t="shared" si="16"/>
        <v>136.75690240591993</v>
      </c>
      <c r="AJ47">
        <f t="shared" si="16"/>
        <v>197.46250606327422</v>
      </c>
      <c r="AK47">
        <f t="shared" si="16"/>
        <v>86.668109720628507</v>
      </c>
      <c r="AL47">
        <f t="shared" si="16"/>
        <v>80.873713377982781</v>
      </c>
      <c r="AM47">
        <f t="shared" si="16"/>
        <v>123.57931703533707</v>
      </c>
      <c r="AN47">
        <f t="shared" si="16"/>
        <v>211.28492069269134</v>
      </c>
      <c r="AO47">
        <f t="shared" si="16"/>
        <v>130.99052435004563</v>
      </c>
      <c r="AP47">
        <f t="shared" si="16"/>
        <v>152.69612800739992</v>
      </c>
      <c r="AQ47">
        <f t="shared" si="16"/>
        <v>146.40173166475421</v>
      </c>
      <c r="AR47">
        <f t="shared" si="16"/>
        <v>164.1073353221085</v>
      </c>
      <c r="AS47">
        <f t="shared" si="16"/>
        <v>171.72978931114289</v>
      </c>
      <c r="AT47">
        <f t="shared" si="16"/>
        <v>185.16431639486279</v>
      </c>
      <c r="AU47">
        <f t="shared" si="16"/>
        <v>184.7339638572648</v>
      </c>
    </row>
    <row r="48" spans="4:47">
      <c r="D48" s="3" t="s">
        <v>79</v>
      </c>
      <c r="E48">
        <f t="shared" ref="E48:AU48" si="17">E47/E11</f>
        <v>1</v>
      </c>
      <c r="F48">
        <f t="shared" si="17"/>
        <v>1</v>
      </c>
      <c r="G48">
        <f t="shared" si="17"/>
        <v>1</v>
      </c>
      <c r="H48">
        <f t="shared" si="17"/>
        <v>0.20951867885784764</v>
      </c>
      <c r="I48">
        <f t="shared" si="17"/>
        <v>0.17050251713419418</v>
      </c>
      <c r="J48">
        <f t="shared" si="17"/>
        <v>0.1481614171450443</v>
      </c>
      <c r="K48">
        <f t="shared" si="17"/>
        <v>0.13007471543139049</v>
      </c>
      <c r="L48">
        <f t="shared" si="17"/>
        <v>6.1843696653380298E-2</v>
      </c>
      <c r="M48">
        <f t="shared" si="17"/>
        <v>0.10205721410430428</v>
      </c>
      <c r="N48">
        <f t="shared" si="17"/>
        <v>8.2468310592588245E-2</v>
      </c>
      <c r="O48">
        <f t="shared" si="17"/>
        <v>6.5618965365292881E-2</v>
      </c>
      <c r="P48">
        <f t="shared" si="17"/>
        <v>0.20961053067162394</v>
      </c>
      <c r="Q48">
        <f t="shared" si="17"/>
        <v>0.38954954954954951</v>
      </c>
      <c r="R48">
        <f t="shared" si="17"/>
        <v>0.28808510638297868</v>
      </c>
      <c r="S48">
        <f t="shared" si="17"/>
        <v>0.4</v>
      </c>
      <c r="T48">
        <f t="shared" si="17"/>
        <v>0.35666460824409191</v>
      </c>
      <c r="U48">
        <f t="shared" si="17"/>
        <v>0.24678395277845006</v>
      </c>
      <c r="V48">
        <f t="shared" si="17"/>
        <v>0.30499681771149578</v>
      </c>
      <c r="W48">
        <f t="shared" si="17"/>
        <v>0.31118699180748688</v>
      </c>
      <c r="X48">
        <f t="shared" si="17"/>
        <v>0.31044203325170855</v>
      </c>
      <c r="Y48">
        <f t="shared" si="17"/>
        <v>0.33135067659052386</v>
      </c>
      <c r="Z48">
        <f t="shared" si="17"/>
        <v>0.35062189605340782</v>
      </c>
      <c r="AA48">
        <f t="shared" si="17"/>
        <v>0.36103247257209875</v>
      </c>
      <c r="AB48">
        <f t="shared" si="17"/>
        <v>0.28743584726355975</v>
      </c>
      <c r="AC48">
        <f t="shared" si="17"/>
        <v>0.2981806954630733</v>
      </c>
      <c r="AD48">
        <f t="shared" si="17"/>
        <v>0.32093318464999554</v>
      </c>
      <c r="AE48">
        <f t="shared" si="17"/>
        <v>0.42660224185985557</v>
      </c>
      <c r="AF48">
        <f t="shared" si="17"/>
        <v>0.131212467552489</v>
      </c>
      <c r="AG48">
        <f t="shared" si="17"/>
        <v>0.37727337390110588</v>
      </c>
      <c r="AH48">
        <f t="shared" si="17"/>
        <v>0.36770621283396121</v>
      </c>
      <c r="AI48">
        <f t="shared" si="17"/>
        <v>0.366640489023914</v>
      </c>
      <c r="AJ48">
        <f t="shared" si="17"/>
        <v>0.5876860299502209</v>
      </c>
      <c r="AK48">
        <f t="shared" si="17"/>
        <v>0.45614794589804475</v>
      </c>
      <c r="AL48">
        <f t="shared" si="17"/>
        <v>0.46479145619530332</v>
      </c>
      <c r="AM48">
        <f t="shared" si="17"/>
        <v>0.56428911888281763</v>
      </c>
      <c r="AN48">
        <f t="shared" si="17"/>
        <v>0.68376996987925998</v>
      </c>
      <c r="AO48">
        <f t="shared" si="17"/>
        <v>0.56705854696989455</v>
      </c>
      <c r="AP48">
        <f t="shared" si="17"/>
        <v>0.59880834512705849</v>
      </c>
      <c r="AQ48">
        <f t="shared" si="17"/>
        <v>0.58327383133368216</v>
      </c>
      <c r="AR48">
        <f t="shared" si="17"/>
        <v>0.60556212295980993</v>
      </c>
      <c r="AS48">
        <f t="shared" si="17"/>
        <v>0.51262623674968033</v>
      </c>
      <c r="AT48">
        <f t="shared" si="17"/>
        <v>0.51866755292678657</v>
      </c>
      <c r="AU48">
        <f t="shared" si="17"/>
        <v>0.50890899134232725</v>
      </c>
    </row>
    <row r="49" spans="1:66">
      <c r="D49" s="3"/>
    </row>
    <row r="50" spans="1:66">
      <c r="D50" s="3"/>
    </row>
    <row r="51" spans="1:66" ht="21">
      <c r="D51" s="7" t="s">
        <v>95</v>
      </c>
    </row>
    <row r="52" spans="1:66">
      <c r="A52" t="s">
        <v>2</v>
      </c>
      <c r="B52" t="s">
        <v>6</v>
      </c>
      <c r="C52" t="s">
        <v>4</v>
      </c>
      <c r="D52" s="3" t="s">
        <v>5</v>
      </c>
      <c r="E52">
        <f t="shared" ref="E52:AU52" si="18">E28</f>
        <v>17</v>
      </c>
      <c r="F52">
        <f t="shared" si="18"/>
        <v>19</v>
      </c>
      <c r="G52">
        <f t="shared" si="18"/>
        <v>22</v>
      </c>
      <c r="H52">
        <f t="shared" si="18"/>
        <v>24.294396342645715</v>
      </c>
      <c r="I52">
        <f t="shared" si="18"/>
        <v>26.588792685291434</v>
      </c>
      <c r="J52">
        <f t="shared" si="18"/>
        <v>28.883189027937149</v>
      </c>
      <c r="K52">
        <f t="shared" si="18"/>
        <v>31.177585370582868</v>
      </c>
      <c r="L52">
        <f t="shared" si="18"/>
        <v>33.471981713228587</v>
      </c>
      <c r="M52">
        <f t="shared" si="18"/>
        <v>35.766378055874299</v>
      </c>
      <c r="N52">
        <f t="shared" si="18"/>
        <v>38.060774398520017</v>
      </c>
      <c r="O52">
        <f t="shared" si="18"/>
        <v>40.355170741165736</v>
      </c>
      <c r="P52">
        <f t="shared" si="18"/>
        <v>42.649567083811448</v>
      </c>
      <c r="Q52">
        <f t="shared" si="18"/>
        <v>17.760000000000002</v>
      </c>
      <c r="R52">
        <f t="shared" si="18"/>
        <v>8.4600000000000009</v>
      </c>
      <c r="S52">
        <f t="shared" si="18"/>
        <v>25</v>
      </c>
      <c r="T52">
        <f t="shared" si="18"/>
        <v>51.827152454394316</v>
      </c>
      <c r="U52">
        <f t="shared" si="18"/>
        <v>54.121548797040035</v>
      </c>
      <c r="V52">
        <f t="shared" si="18"/>
        <v>56.415945139685746</v>
      </c>
      <c r="W52">
        <f t="shared" si="18"/>
        <v>58.710341482331465</v>
      </c>
      <c r="X52">
        <f t="shared" si="18"/>
        <v>61.004737824977184</v>
      </c>
      <c r="Y52">
        <f t="shared" si="18"/>
        <v>63.299134167622896</v>
      </c>
      <c r="Z52">
        <f t="shared" si="18"/>
        <v>65.593530510268607</v>
      </c>
      <c r="AA52">
        <f t="shared" si="18"/>
        <v>67.887926852914333</v>
      </c>
      <c r="AB52">
        <f t="shared" si="18"/>
        <v>70.182323195560045</v>
      </c>
      <c r="AC52">
        <f t="shared" si="18"/>
        <v>72.476719538205771</v>
      </c>
      <c r="AD52">
        <f t="shared" si="18"/>
        <v>74.771115880851482</v>
      </c>
      <c r="AE52">
        <f t="shared" si="18"/>
        <v>77.065512223497194</v>
      </c>
      <c r="AF52">
        <f t="shared" si="18"/>
        <v>79.359908566142906</v>
      </c>
      <c r="AG52">
        <f t="shared" si="18"/>
        <v>81.654304908788632</v>
      </c>
      <c r="AH52">
        <f t="shared" si="18"/>
        <v>83.948701251434358</v>
      </c>
      <c r="AI52">
        <f t="shared" si="18"/>
        <v>86.243097594080069</v>
      </c>
      <c r="AJ52">
        <f t="shared" si="18"/>
        <v>88.537493936725781</v>
      </c>
      <c r="AK52">
        <f t="shared" si="18"/>
        <v>90.831890279371493</v>
      </c>
      <c r="AL52">
        <f t="shared" si="18"/>
        <v>93.126286622017219</v>
      </c>
      <c r="AM52">
        <f t="shared" si="18"/>
        <v>95.42068296466293</v>
      </c>
      <c r="AN52">
        <f t="shared" si="18"/>
        <v>97.715079307308642</v>
      </c>
      <c r="AO52">
        <f t="shared" si="18"/>
        <v>100.00947564995437</v>
      </c>
      <c r="AP52">
        <f t="shared" si="18"/>
        <v>102.30387199260008</v>
      </c>
      <c r="AQ52">
        <f t="shared" si="18"/>
        <v>104.59826833524579</v>
      </c>
      <c r="AR52">
        <f t="shared" si="18"/>
        <v>106.89266467789152</v>
      </c>
      <c r="AS52">
        <f t="shared" si="18"/>
        <v>111.97915307081514</v>
      </c>
      <c r="AT52">
        <f t="shared" si="18"/>
        <v>119.14445401782001</v>
      </c>
      <c r="AU52">
        <f t="shared" si="18"/>
        <v>127.69208944484521</v>
      </c>
    </row>
    <row r="53" spans="1:66">
      <c r="A53" t="s">
        <v>2</v>
      </c>
      <c r="B53" t="s">
        <v>7</v>
      </c>
      <c r="C53" t="s">
        <v>4</v>
      </c>
      <c r="D53" s="3" t="s">
        <v>5</v>
      </c>
      <c r="E53">
        <f t="shared" ref="E53:AU53" si="19">E37</f>
        <v>170</v>
      </c>
      <c r="F53">
        <f t="shared" si="19"/>
        <v>194</v>
      </c>
      <c r="G53">
        <f t="shared" si="19"/>
        <v>226</v>
      </c>
      <c r="H53">
        <f t="shared" si="19"/>
        <v>210.6</v>
      </c>
      <c r="I53">
        <f t="shared" si="19"/>
        <v>204</v>
      </c>
      <c r="J53">
        <f t="shared" si="19"/>
        <v>215.4</v>
      </c>
      <c r="K53">
        <f t="shared" si="19"/>
        <v>226.79999999999998</v>
      </c>
      <c r="L53">
        <f t="shared" si="19"/>
        <v>192</v>
      </c>
      <c r="M53">
        <f t="shared" si="19"/>
        <v>238.79999999999998</v>
      </c>
      <c r="N53">
        <f t="shared" si="19"/>
        <v>272.39999999999998</v>
      </c>
      <c r="O53">
        <f t="shared" si="19"/>
        <v>275.39999999999998</v>
      </c>
      <c r="P53">
        <f t="shared" si="19"/>
        <v>200</v>
      </c>
      <c r="Q53">
        <f t="shared" si="19"/>
        <v>50</v>
      </c>
      <c r="R53">
        <f t="shared" si="19"/>
        <v>25</v>
      </c>
      <c r="S53">
        <f t="shared" si="19"/>
        <v>50</v>
      </c>
      <c r="T53">
        <f t="shared" si="19"/>
        <v>100</v>
      </c>
      <c r="U53">
        <f t="shared" si="19"/>
        <v>150</v>
      </c>
      <c r="V53">
        <f t="shared" si="19"/>
        <v>150</v>
      </c>
      <c r="W53">
        <f t="shared" si="19"/>
        <v>150</v>
      </c>
      <c r="X53">
        <f t="shared" si="19"/>
        <v>150</v>
      </c>
      <c r="Y53">
        <f t="shared" si="19"/>
        <v>150</v>
      </c>
      <c r="Z53">
        <f t="shared" si="19"/>
        <v>150</v>
      </c>
      <c r="AA53">
        <f t="shared" si="19"/>
        <v>150</v>
      </c>
      <c r="AB53">
        <f t="shared" si="19"/>
        <v>150</v>
      </c>
      <c r="AC53">
        <f t="shared" si="19"/>
        <v>150</v>
      </c>
      <c r="AD53">
        <f t="shared" si="19"/>
        <v>150</v>
      </c>
      <c r="AE53">
        <f t="shared" si="19"/>
        <v>150</v>
      </c>
      <c r="AF53">
        <f t="shared" si="19"/>
        <v>150</v>
      </c>
      <c r="AG53">
        <f t="shared" si="19"/>
        <v>150</v>
      </c>
      <c r="AH53">
        <f t="shared" si="19"/>
        <v>150</v>
      </c>
      <c r="AI53">
        <f t="shared" si="19"/>
        <v>150</v>
      </c>
      <c r="AJ53">
        <f t="shared" si="19"/>
        <v>50</v>
      </c>
      <c r="AK53">
        <f t="shared" si="19"/>
        <v>12.5</v>
      </c>
      <c r="AL53">
        <f t="shared" si="19"/>
        <v>0</v>
      </c>
      <c r="AM53">
        <f t="shared" si="19"/>
        <v>0</v>
      </c>
      <c r="AN53">
        <f t="shared" si="19"/>
        <v>0</v>
      </c>
      <c r="AO53">
        <f t="shared" si="19"/>
        <v>0</v>
      </c>
      <c r="AP53">
        <f t="shared" si="19"/>
        <v>0</v>
      </c>
      <c r="AQ53">
        <f t="shared" si="19"/>
        <v>0</v>
      </c>
      <c r="AR53">
        <f t="shared" si="19"/>
        <v>0</v>
      </c>
      <c r="AS53">
        <f t="shared" si="19"/>
        <v>51.291057618041997</v>
      </c>
      <c r="AT53">
        <f t="shared" si="19"/>
        <v>52.691229587317203</v>
      </c>
      <c r="AU53">
        <f t="shared" si="19"/>
        <v>50.573946697890001</v>
      </c>
    </row>
    <row r="54" spans="1:66">
      <c r="A54" t="s">
        <v>2</v>
      </c>
      <c r="B54" t="s">
        <v>10</v>
      </c>
      <c r="C54" t="s">
        <v>4</v>
      </c>
      <c r="D54" s="3" t="s">
        <v>5</v>
      </c>
      <c r="E54">
        <f t="shared" ref="E54:AU54" si="20">E42</f>
        <v>1</v>
      </c>
      <c r="F54">
        <f t="shared" si="20"/>
        <v>2</v>
      </c>
      <c r="G54">
        <f t="shared" si="20"/>
        <v>2</v>
      </c>
      <c r="H54">
        <f t="shared" si="20"/>
        <v>2.25</v>
      </c>
      <c r="I54">
        <f t="shared" si="20"/>
        <v>2.5</v>
      </c>
      <c r="J54">
        <f t="shared" si="20"/>
        <v>2.75</v>
      </c>
      <c r="K54">
        <f t="shared" si="20"/>
        <v>3</v>
      </c>
      <c r="L54">
        <f t="shared" si="20"/>
        <v>2.5</v>
      </c>
      <c r="M54">
        <f t="shared" si="20"/>
        <v>2</v>
      </c>
      <c r="N54">
        <f t="shared" si="20"/>
        <v>1.5</v>
      </c>
      <c r="O54">
        <f t="shared" si="20"/>
        <v>1</v>
      </c>
      <c r="P54">
        <f t="shared" si="20"/>
        <v>0</v>
      </c>
      <c r="Q54">
        <f t="shared" si="20"/>
        <v>0</v>
      </c>
      <c r="R54">
        <f t="shared" si="20"/>
        <v>0</v>
      </c>
      <c r="S54">
        <f t="shared" si="20"/>
        <v>0</v>
      </c>
      <c r="T54">
        <f t="shared" si="20"/>
        <v>0</v>
      </c>
      <c r="U54">
        <f t="shared" si="20"/>
        <v>0</v>
      </c>
      <c r="V54">
        <f t="shared" si="20"/>
        <v>0</v>
      </c>
      <c r="W54">
        <f t="shared" si="20"/>
        <v>0</v>
      </c>
      <c r="X54">
        <f t="shared" si="20"/>
        <v>0</v>
      </c>
      <c r="Y54">
        <f t="shared" si="20"/>
        <v>0</v>
      </c>
      <c r="Z54">
        <f t="shared" si="20"/>
        <v>0</v>
      </c>
      <c r="AA54">
        <f t="shared" si="20"/>
        <v>0</v>
      </c>
      <c r="AB54">
        <f t="shared" si="20"/>
        <v>0</v>
      </c>
      <c r="AC54">
        <f t="shared" si="20"/>
        <v>0</v>
      </c>
      <c r="AD54">
        <f t="shared" si="20"/>
        <v>0</v>
      </c>
      <c r="AE54">
        <f t="shared" si="20"/>
        <v>0</v>
      </c>
      <c r="AF54">
        <f t="shared" si="20"/>
        <v>0</v>
      </c>
      <c r="AG54">
        <f t="shared" si="20"/>
        <v>0</v>
      </c>
      <c r="AH54">
        <f t="shared" si="20"/>
        <v>0</v>
      </c>
      <c r="AI54">
        <f t="shared" si="20"/>
        <v>0</v>
      </c>
      <c r="AJ54">
        <f t="shared" si="20"/>
        <v>0</v>
      </c>
      <c r="AK54">
        <f t="shared" si="20"/>
        <v>0</v>
      </c>
      <c r="AL54">
        <f t="shared" si="20"/>
        <v>0</v>
      </c>
      <c r="AM54">
        <f t="shared" si="20"/>
        <v>0</v>
      </c>
      <c r="AN54">
        <f t="shared" si="20"/>
        <v>0</v>
      </c>
      <c r="AO54">
        <f t="shared" si="20"/>
        <v>0</v>
      </c>
      <c r="AP54">
        <f t="shared" si="20"/>
        <v>0</v>
      </c>
      <c r="AQ54">
        <f t="shared" si="20"/>
        <v>0</v>
      </c>
      <c r="AR54">
        <f t="shared" si="20"/>
        <v>0</v>
      </c>
      <c r="AS54">
        <f t="shared" si="20"/>
        <v>0</v>
      </c>
      <c r="AT54">
        <f t="shared" si="20"/>
        <v>0</v>
      </c>
      <c r="AU54">
        <f t="shared" si="20"/>
        <v>0</v>
      </c>
    </row>
    <row r="55" spans="1:66">
      <c r="A55" t="s">
        <v>2</v>
      </c>
      <c r="B55" t="s">
        <v>8</v>
      </c>
      <c r="C55" t="s">
        <v>4</v>
      </c>
      <c r="D55" s="3" t="s">
        <v>5</v>
      </c>
      <c r="E55">
        <f t="shared" ref="E55:AU55" si="21">E47</f>
        <v>22</v>
      </c>
      <c r="F55">
        <f t="shared" si="21"/>
        <v>25</v>
      </c>
      <c r="G55">
        <f t="shared" si="21"/>
        <v>29</v>
      </c>
      <c r="H55">
        <f t="shared" si="21"/>
        <v>62.855603657354294</v>
      </c>
      <c r="I55">
        <f t="shared" si="21"/>
        <v>47.911207314708562</v>
      </c>
      <c r="J55">
        <f t="shared" si="21"/>
        <v>42.966810972062845</v>
      </c>
      <c r="K55">
        <f t="shared" si="21"/>
        <v>39.022414629417149</v>
      </c>
      <c r="L55">
        <f t="shared" si="21"/>
        <v>15.028018286771413</v>
      </c>
      <c r="M55">
        <f t="shared" si="21"/>
        <v>31.433621944125719</v>
      </c>
      <c r="N55">
        <f t="shared" si="21"/>
        <v>28.039225601480005</v>
      </c>
      <c r="O55">
        <f t="shared" si="21"/>
        <v>22.244829258834287</v>
      </c>
      <c r="P55">
        <f t="shared" si="21"/>
        <v>64.350432916188552</v>
      </c>
      <c r="Q55">
        <f t="shared" si="21"/>
        <v>43.239999999999995</v>
      </c>
      <c r="R55">
        <f t="shared" si="21"/>
        <v>13.54</v>
      </c>
      <c r="S55">
        <f t="shared" si="21"/>
        <v>50</v>
      </c>
      <c r="T55">
        <f t="shared" si="21"/>
        <v>84.172847545605691</v>
      </c>
      <c r="U55">
        <f t="shared" si="21"/>
        <v>66.878451202959965</v>
      </c>
      <c r="V55">
        <f t="shared" si="21"/>
        <v>90.584054860314254</v>
      </c>
      <c r="W55">
        <f t="shared" si="21"/>
        <v>94.289658517668528</v>
      </c>
      <c r="X55">
        <f t="shared" si="21"/>
        <v>94.995262175022816</v>
      </c>
      <c r="Y55">
        <f t="shared" si="21"/>
        <v>105.7008658323771</v>
      </c>
      <c r="Z55">
        <f t="shared" si="21"/>
        <v>116.40646948973139</v>
      </c>
      <c r="AA55">
        <f t="shared" si="21"/>
        <v>123.11207314708567</v>
      </c>
      <c r="AB55">
        <f t="shared" si="21"/>
        <v>88.817676804439955</v>
      </c>
      <c r="AC55">
        <f t="shared" si="21"/>
        <v>94.523280461794229</v>
      </c>
      <c r="AD55">
        <f t="shared" si="21"/>
        <v>106.22888411914852</v>
      </c>
      <c r="AE55">
        <f t="shared" si="21"/>
        <v>168.93448777650281</v>
      </c>
      <c r="AF55">
        <f t="shared" si="21"/>
        <v>34.640091433857094</v>
      </c>
      <c r="AG55">
        <f t="shared" si="21"/>
        <v>140.34569509121138</v>
      </c>
      <c r="AH55">
        <f t="shared" si="21"/>
        <v>136.05129874856564</v>
      </c>
      <c r="AI55">
        <f t="shared" si="21"/>
        <v>136.75690240591993</v>
      </c>
      <c r="AJ55">
        <f t="shared" si="21"/>
        <v>197.46250606327422</v>
      </c>
      <c r="AK55">
        <f t="shared" si="21"/>
        <v>86.668109720628507</v>
      </c>
      <c r="AL55">
        <f t="shared" si="21"/>
        <v>80.873713377982781</v>
      </c>
      <c r="AM55">
        <f t="shared" si="21"/>
        <v>123.57931703533707</v>
      </c>
      <c r="AN55">
        <f t="shared" si="21"/>
        <v>211.28492069269134</v>
      </c>
      <c r="AO55">
        <f t="shared" si="21"/>
        <v>130.99052435004563</v>
      </c>
      <c r="AP55">
        <f t="shared" si="21"/>
        <v>152.69612800739992</v>
      </c>
      <c r="AQ55">
        <f t="shared" si="21"/>
        <v>146.40173166475421</v>
      </c>
      <c r="AR55">
        <f t="shared" si="21"/>
        <v>164.1073353221085</v>
      </c>
      <c r="AS55">
        <f t="shared" si="21"/>
        <v>171.72978931114289</v>
      </c>
      <c r="AT55">
        <f t="shared" si="21"/>
        <v>185.16431639486279</v>
      </c>
      <c r="AU55">
        <f t="shared" si="21"/>
        <v>184.7339638572648</v>
      </c>
    </row>
    <row r="56" spans="1:66">
      <c r="D56" s="3"/>
    </row>
    <row r="57" spans="1:66">
      <c r="C57" s="3" t="s">
        <v>11</v>
      </c>
      <c r="D57" s="3" t="s">
        <v>5</v>
      </c>
      <c r="E57">
        <f>SUM(E52:E55)</f>
        <v>210</v>
      </c>
      <c r="F57">
        <f t="shared" ref="F57:AU57" si="22">SUM(F52:F55)</f>
        <v>240</v>
      </c>
      <c r="G57">
        <f t="shared" si="22"/>
        <v>279</v>
      </c>
      <c r="H57">
        <f t="shared" si="22"/>
        <v>300</v>
      </c>
      <c r="I57">
        <f t="shared" si="22"/>
        <v>281</v>
      </c>
      <c r="J57">
        <f t="shared" si="22"/>
        <v>290</v>
      </c>
      <c r="K57">
        <f t="shared" si="22"/>
        <v>300</v>
      </c>
      <c r="L57">
        <f t="shared" si="22"/>
        <v>243</v>
      </c>
      <c r="M57">
        <f t="shared" si="22"/>
        <v>308</v>
      </c>
      <c r="N57">
        <f t="shared" si="22"/>
        <v>340</v>
      </c>
      <c r="O57">
        <f t="shared" si="22"/>
        <v>339</v>
      </c>
      <c r="P57">
        <f t="shared" si="22"/>
        <v>307</v>
      </c>
      <c r="Q57">
        <f t="shared" si="22"/>
        <v>111</v>
      </c>
      <c r="R57">
        <f t="shared" si="22"/>
        <v>47</v>
      </c>
      <c r="S57">
        <f t="shared" si="22"/>
        <v>125</v>
      </c>
      <c r="T57">
        <f t="shared" si="22"/>
        <v>236</v>
      </c>
      <c r="U57">
        <f t="shared" si="22"/>
        <v>271</v>
      </c>
      <c r="V57">
        <f t="shared" si="22"/>
        <v>297</v>
      </c>
      <c r="W57">
        <f t="shared" si="22"/>
        <v>303</v>
      </c>
      <c r="X57">
        <f t="shared" si="22"/>
        <v>306</v>
      </c>
      <c r="Y57">
        <f t="shared" si="22"/>
        <v>319</v>
      </c>
      <c r="Z57">
        <f t="shared" si="22"/>
        <v>332</v>
      </c>
      <c r="AA57">
        <f t="shared" si="22"/>
        <v>341</v>
      </c>
      <c r="AB57">
        <f t="shared" si="22"/>
        <v>309</v>
      </c>
      <c r="AC57">
        <f t="shared" si="22"/>
        <v>317</v>
      </c>
      <c r="AD57">
        <f t="shared" si="22"/>
        <v>331</v>
      </c>
      <c r="AE57">
        <f t="shared" si="22"/>
        <v>396</v>
      </c>
      <c r="AF57">
        <f t="shared" si="22"/>
        <v>264</v>
      </c>
      <c r="AG57">
        <f t="shared" si="22"/>
        <v>372</v>
      </c>
      <c r="AH57">
        <f t="shared" si="22"/>
        <v>370</v>
      </c>
      <c r="AI57">
        <f t="shared" si="22"/>
        <v>373</v>
      </c>
      <c r="AJ57">
        <f t="shared" si="22"/>
        <v>336</v>
      </c>
      <c r="AK57">
        <f t="shared" si="22"/>
        <v>190</v>
      </c>
      <c r="AL57">
        <f t="shared" si="22"/>
        <v>174</v>
      </c>
      <c r="AM57">
        <f t="shared" si="22"/>
        <v>219</v>
      </c>
      <c r="AN57">
        <f t="shared" si="22"/>
        <v>309</v>
      </c>
      <c r="AO57">
        <f t="shared" si="22"/>
        <v>231</v>
      </c>
      <c r="AP57">
        <f t="shared" si="22"/>
        <v>255</v>
      </c>
      <c r="AQ57">
        <f t="shared" si="22"/>
        <v>251</v>
      </c>
      <c r="AR57">
        <f t="shared" si="22"/>
        <v>271</v>
      </c>
      <c r="AS57">
        <f t="shared" si="22"/>
        <v>335</v>
      </c>
      <c r="AT57">
        <f t="shared" si="22"/>
        <v>357</v>
      </c>
      <c r="AU57">
        <f t="shared" si="22"/>
        <v>363</v>
      </c>
    </row>
    <row r="58" spans="1:66">
      <c r="C58" s="3"/>
      <c r="D58" s="3"/>
    </row>
    <row r="59" spans="1:66">
      <c r="C59" s="3" t="s">
        <v>111</v>
      </c>
      <c r="D59" s="3" t="s">
        <v>5</v>
      </c>
      <c r="E59" s="13">
        <f>E57-SUM(E8:E11)</f>
        <v>0</v>
      </c>
      <c r="F59" s="13">
        <f t="shared" ref="F59:AU59" si="23">F57-SUM(F8:F11)</f>
        <v>0</v>
      </c>
      <c r="G59" s="13">
        <f t="shared" si="23"/>
        <v>0</v>
      </c>
      <c r="H59" s="13">
        <f t="shared" si="23"/>
        <v>0</v>
      </c>
      <c r="I59" s="13">
        <f t="shared" si="23"/>
        <v>0</v>
      </c>
      <c r="J59" s="13">
        <f t="shared" si="23"/>
        <v>0</v>
      </c>
      <c r="K59" s="13">
        <f t="shared" si="23"/>
        <v>0</v>
      </c>
      <c r="L59" s="13">
        <f t="shared" si="23"/>
        <v>0</v>
      </c>
      <c r="M59" s="13">
        <f t="shared" si="23"/>
        <v>0</v>
      </c>
      <c r="N59" s="13">
        <f t="shared" si="23"/>
        <v>0</v>
      </c>
      <c r="O59" s="13">
        <f t="shared" si="23"/>
        <v>0</v>
      </c>
      <c r="P59" s="13">
        <f t="shared" si="23"/>
        <v>0</v>
      </c>
      <c r="Q59" s="13">
        <f t="shared" si="23"/>
        <v>0</v>
      </c>
      <c r="R59" s="13">
        <f t="shared" si="23"/>
        <v>0</v>
      </c>
      <c r="S59" s="13">
        <f t="shared" si="23"/>
        <v>0</v>
      </c>
      <c r="T59" s="13">
        <f t="shared" si="23"/>
        <v>0</v>
      </c>
      <c r="U59" s="13">
        <f t="shared" si="23"/>
        <v>0</v>
      </c>
      <c r="V59" s="13">
        <f t="shared" si="23"/>
        <v>0</v>
      </c>
      <c r="W59" s="13">
        <f t="shared" si="23"/>
        <v>0</v>
      </c>
      <c r="X59" s="13">
        <f t="shared" si="23"/>
        <v>0</v>
      </c>
      <c r="Y59" s="13">
        <f t="shared" si="23"/>
        <v>0</v>
      </c>
      <c r="Z59" s="13">
        <f t="shared" si="23"/>
        <v>0</v>
      </c>
      <c r="AA59" s="13">
        <f t="shared" si="23"/>
        <v>0</v>
      </c>
      <c r="AB59" s="13">
        <f t="shared" si="23"/>
        <v>0</v>
      </c>
      <c r="AC59" s="13">
        <f t="shared" si="23"/>
        <v>0</v>
      </c>
      <c r="AD59" s="13">
        <f t="shared" si="23"/>
        <v>0</v>
      </c>
      <c r="AE59" s="13">
        <f t="shared" si="23"/>
        <v>0</v>
      </c>
      <c r="AF59" s="13">
        <f t="shared" si="23"/>
        <v>0</v>
      </c>
      <c r="AG59" s="13">
        <f t="shared" si="23"/>
        <v>0</v>
      </c>
      <c r="AH59" s="13">
        <f t="shared" si="23"/>
        <v>0</v>
      </c>
      <c r="AI59" s="13">
        <f t="shared" si="23"/>
        <v>0</v>
      </c>
      <c r="AJ59" s="13">
        <f t="shared" si="23"/>
        <v>0</v>
      </c>
      <c r="AK59" s="13">
        <f t="shared" si="23"/>
        <v>0</v>
      </c>
      <c r="AL59" s="13">
        <f t="shared" si="23"/>
        <v>0</v>
      </c>
      <c r="AM59" s="13">
        <f t="shared" si="23"/>
        <v>0</v>
      </c>
      <c r="AN59" s="13">
        <f t="shared" si="23"/>
        <v>0</v>
      </c>
      <c r="AO59" s="13">
        <f t="shared" si="23"/>
        <v>0</v>
      </c>
      <c r="AP59" s="13">
        <f t="shared" si="23"/>
        <v>0</v>
      </c>
      <c r="AQ59" s="13">
        <f t="shared" si="23"/>
        <v>0</v>
      </c>
      <c r="AR59" s="13">
        <f t="shared" si="23"/>
        <v>0</v>
      </c>
      <c r="AS59" s="13">
        <f t="shared" si="23"/>
        <v>0</v>
      </c>
      <c r="AT59" s="13">
        <f t="shared" si="23"/>
        <v>0</v>
      </c>
      <c r="AU59" s="13">
        <f t="shared" si="23"/>
        <v>0</v>
      </c>
    </row>
    <row r="60" spans="1:66" s="14" customFormat="1">
      <c r="D60" s="15"/>
    </row>
    <row r="61" spans="1:66">
      <c r="D61" s="3"/>
    </row>
    <row r="62" spans="1:66">
      <c r="D62" s="3"/>
    </row>
    <row r="63" spans="1:66">
      <c r="D63" s="3"/>
    </row>
    <row r="64" spans="1:66" ht="29">
      <c r="A64" s="20" t="s">
        <v>80</v>
      </c>
      <c r="B64" s="20"/>
      <c r="C64" s="20"/>
      <c r="D64" s="20"/>
      <c r="E64" s="20"/>
      <c r="F64" s="20"/>
      <c r="G64" s="20"/>
      <c r="H64" s="20"/>
      <c r="I64" s="20"/>
      <c r="J64" s="20"/>
      <c r="K64" s="20"/>
      <c r="L64" s="20"/>
      <c r="M64" s="20"/>
      <c r="N64" s="20"/>
      <c r="O64" s="20"/>
      <c r="P64" s="20"/>
      <c r="Q64" s="20"/>
      <c r="R64" s="20"/>
      <c r="S64" s="20"/>
      <c r="T64" s="20"/>
      <c r="U64" s="20"/>
      <c r="V64" s="20"/>
      <c r="W64" s="20"/>
      <c r="X64" s="20"/>
      <c r="Y64" s="20"/>
      <c r="Z64" s="20"/>
      <c r="AA64" s="8"/>
      <c r="AB64" s="8"/>
      <c r="AC64" s="8"/>
      <c r="AR64" s="21" t="s">
        <v>81</v>
      </c>
      <c r="AS64" s="21"/>
      <c r="AT64" s="21"/>
      <c r="AU64" s="21"/>
      <c r="AV64" s="21"/>
      <c r="AW64" s="21"/>
      <c r="AX64" s="21"/>
      <c r="AY64" s="21"/>
      <c r="AZ64" s="21"/>
      <c r="BA64" s="21"/>
      <c r="BB64" s="21"/>
      <c r="BC64" s="21"/>
      <c r="BD64" s="21"/>
      <c r="BE64" s="21"/>
      <c r="BF64" s="21"/>
      <c r="BG64" s="21"/>
      <c r="BH64" s="21"/>
      <c r="BI64" s="21"/>
      <c r="BJ64" s="21"/>
      <c r="BK64" s="21"/>
      <c r="BL64" s="21"/>
      <c r="BM64" s="21"/>
      <c r="BN64" s="21"/>
    </row>
    <row r="65" spans="1:66">
      <c r="A65" s="8"/>
      <c r="B65" s="8"/>
      <c r="C65" s="8"/>
      <c r="D65" s="8"/>
      <c r="E65" s="8"/>
      <c r="F65" s="8"/>
      <c r="G65" s="8"/>
      <c r="H65" s="8"/>
      <c r="I65" s="8"/>
      <c r="J65" s="8"/>
      <c r="K65" s="8"/>
      <c r="L65" s="8"/>
      <c r="M65" s="8"/>
      <c r="N65" s="8"/>
      <c r="O65" s="8"/>
      <c r="P65" s="8"/>
      <c r="Q65" s="8"/>
      <c r="R65" s="8"/>
      <c r="S65" s="8"/>
      <c r="T65" s="8"/>
      <c r="U65" s="8"/>
      <c r="V65" s="8"/>
      <c r="W65" s="8"/>
      <c r="X65" s="8"/>
      <c r="Y65" s="8"/>
      <c r="Z65" s="8"/>
      <c r="AA65" s="8"/>
      <c r="AB65" s="8"/>
      <c r="AC65" s="8"/>
      <c r="AR65" s="9"/>
      <c r="AS65" s="9"/>
      <c r="AT65" s="9"/>
      <c r="AU65" s="9"/>
      <c r="AV65" s="9"/>
      <c r="AW65" s="9"/>
      <c r="AX65" s="9"/>
      <c r="AY65" s="9"/>
      <c r="AZ65" s="9"/>
      <c r="BA65" s="9"/>
      <c r="BB65" s="9"/>
      <c r="BC65" s="9"/>
      <c r="BD65" s="9"/>
      <c r="BE65" s="9"/>
      <c r="BF65" s="9"/>
      <c r="BG65" s="9"/>
      <c r="BH65" s="9"/>
      <c r="BI65" s="9"/>
      <c r="BJ65" s="9"/>
      <c r="BK65" s="9"/>
      <c r="BL65" s="9"/>
      <c r="BM65" s="9"/>
      <c r="BN65" s="9"/>
    </row>
    <row r="66" spans="1:66">
      <c r="A66" s="8" t="s">
        <v>20</v>
      </c>
      <c r="B66" s="8"/>
      <c r="C66" s="8"/>
      <c r="D66" s="8"/>
      <c r="E66" s="8"/>
      <c r="F66" s="8"/>
      <c r="G66" s="8"/>
      <c r="H66" s="8"/>
      <c r="I66" s="8"/>
      <c r="J66" s="8"/>
      <c r="K66" s="8"/>
      <c r="L66" s="8"/>
      <c r="M66" s="8"/>
      <c r="N66" s="8"/>
      <c r="O66" s="8"/>
      <c r="P66" s="8"/>
      <c r="Q66" s="8"/>
      <c r="R66" s="8"/>
      <c r="S66" s="8"/>
      <c r="T66" s="8"/>
      <c r="U66" s="8"/>
      <c r="V66" s="8"/>
      <c r="W66" s="8"/>
      <c r="X66" s="8"/>
      <c r="Y66" s="8"/>
      <c r="Z66" s="8"/>
      <c r="AA66" s="8"/>
      <c r="AB66" s="8"/>
      <c r="AC66" s="8"/>
      <c r="AR66" s="9"/>
      <c r="AS66" s="9"/>
      <c r="AT66" s="9"/>
      <c r="AU66" s="9"/>
      <c r="AV66" s="9"/>
      <c r="AW66" s="9"/>
      <c r="AX66" s="9"/>
      <c r="AY66" s="9"/>
      <c r="AZ66" s="9"/>
      <c r="BA66" s="9"/>
      <c r="BB66" s="9"/>
      <c r="BC66" s="9"/>
      <c r="BD66" s="9"/>
      <c r="BE66" s="9"/>
      <c r="BF66" s="9"/>
      <c r="BG66" s="9"/>
      <c r="BH66" s="9"/>
      <c r="BI66" s="9"/>
      <c r="BJ66" s="9"/>
      <c r="BK66" s="9"/>
      <c r="BL66" s="9"/>
      <c r="BM66" s="9"/>
      <c r="BN66" s="9"/>
    </row>
    <row r="67" spans="1:66">
      <c r="A67" s="8" t="s">
        <v>14</v>
      </c>
      <c r="B67" s="8"/>
      <c r="C67" s="8"/>
      <c r="D67" s="8"/>
      <c r="E67" s="8"/>
      <c r="F67" s="8"/>
      <c r="G67" s="8"/>
      <c r="H67" s="8"/>
      <c r="I67" s="8"/>
      <c r="J67" s="8"/>
      <c r="K67" s="8"/>
      <c r="L67" s="8"/>
      <c r="M67" s="8"/>
      <c r="N67" s="8"/>
      <c r="O67" s="8"/>
      <c r="P67" s="8"/>
      <c r="Q67" s="8"/>
      <c r="R67" s="8"/>
      <c r="S67" s="8"/>
      <c r="T67" s="8"/>
      <c r="U67" s="8"/>
      <c r="V67" s="8"/>
      <c r="W67" s="8"/>
      <c r="X67" s="8"/>
      <c r="Y67" s="8"/>
      <c r="Z67" s="8"/>
      <c r="AA67" s="8"/>
      <c r="AB67" s="8"/>
      <c r="AC67" s="8"/>
      <c r="AR67" s="9"/>
      <c r="AS67" s="9"/>
      <c r="AT67" s="9"/>
      <c r="AU67" s="9"/>
      <c r="AV67" s="9"/>
      <c r="AW67" s="9"/>
      <c r="AX67" s="9"/>
      <c r="AY67" s="9"/>
      <c r="AZ67" s="9"/>
      <c r="BA67" s="9"/>
      <c r="BB67" s="9"/>
      <c r="BC67" s="9"/>
      <c r="BD67" s="9"/>
      <c r="BE67" s="9"/>
      <c r="BF67" s="9"/>
      <c r="BG67" s="9"/>
      <c r="BH67" s="9"/>
      <c r="BI67" s="9"/>
      <c r="BJ67" s="9"/>
      <c r="BK67" s="9"/>
      <c r="BL67" s="9"/>
      <c r="BM67" s="9"/>
      <c r="BN67" s="9"/>
    </row>
    <row r="68" spans="1:66">
      <c r="A68" s="8" t="s">
        <v>13</v>
      </c>
      <c r="B68" s="8"/>
      <c r="C68" s="8"/>
      <c r="D68" s="8"/>
      <c r="E68" s="8"/>
      <c r="F68" s="8"/>
      <c r="G68" s="8"/>
      <c r="H68" s="8"/>
      <c r="I68" s="8" t="s">
        <v>12</v>
      </c>
      <c r="J68" s="8"/>
      <c r="K68" s="8"/>
      <c r="L68" s="8"/>
      <c r="M68" s="8"/>
      <c r="N68" s="8"/>
      <c r="O68" s="8"/>
      <c r="P68" s="8"/>
      <c r="Q68" s="8" t="s">
        <v>45</v>
      </c>
      <c r="R68" s="8"/>
      <c r="S68" s="8"/>
      <c r="T68" s="8"/>
      <c r="U68" s="8"/>
      <c r="V68" s="8"/>
      <c r="W68" s="8"/>
      <c r="X68" s="8"/>
      <c r="Y68" s="8"/>
      <c r="Z68" s="8"/>
      <c r="AA68" s="8"/>
      <c r="AB68" s="8"/>
      <c r="AC68" s="8"/>
      <c r="AR68" s="9" t="s">
        <v>21</v>
      </c>
      <c r="AS68" s="9"/>
      <c r="AT68" s="9"/>
      <c r="AU68" s="9"/>
      <c r="AV68" s="9"/>
      <c r="AW68" s="9"/>
      <c r="AX68" s="9"/>
      <c r="AY68" s="9"/>
      <c r="AZ68" s="9"/>
      <c r="BA68" s="9"/>
      <c r="BB68" s="9"/>
      <c r="BC68" s="9"/>
      <c r="BD68" s="9"/>
      <c r="BE68" s="9"/>
      <c r="BF68" s="9"/>
      <c r="BG68" s="9"/>
      <c r="BH68" s="9"/>
      <c r="BI68" s="9"/>
      <c r="BJ68" s="9"/>
      <c r="BK68" s="9"/>
      <c r="BL68" s="9"/>
      <c r="BM68" s="9"/>
      <c r="BN68" s="9"/>
    </row>
    <row r="69" spans="1:66">
      <c r="A69" s="8"/>
      <c r="B69" s="8"/>
      <c r="C69" s="8"/>
      <c r="D69" s="8"/>
      <c r="E69" s="8"/>
      <c r="F69" s="8"/>
      <c r="G69" s="8"/>
      <c r="H69" s="8"/>
      <c r="I69" s="8"/>
      <c r="J69" s="8"/>
      <c r="K69" s="8"/>
      <c r="L69" s="8"/>
      <c r="M69" s="8"/>
      <c r="N69" s="8"/>
      <c r="O69" s="8"/>
      <c r="P69" s="8"/>
      <c r="Q69" s="8"/>
      <c r="R69" s="8"/>
      <c r="S69" s="8"/>
      <c r="T69" s="8"/>
      <c r="U69" s="8"/>
      <c r="V69" s="8"/>
      <c r="W69" s="8"/>
      <c r="X69" s="8"/>
      <c r="Y69" s="8"/>
      <c r="Z69" s="8"/>
      <c r="AA69" s="8"/>
      <c r="AB69" s="8"/>
      <c r="AC69" s="8"/>
      <c r="AR69" s="9"/>
      <c r="AS69" s="9"/>
      <c r="AT69" s="9"/>
      <c r="AU69" s="9"/>
      <c r="AV69" s="9"/>
      <c r="AW69" s="9"/>
      <c r="AX69" s="9"/>
      <c r="AY69" s="9"/>
      <c r="AZ69" s="9"/>
      <c r="BA69" s="9"/>
      <c r="BB69" s="9"/>
      <c r="BC69" s="9"/>
      <c r="BD69" s="9"/>
      <c r="BE69" s="9"/>
      <c r="BF69" s="9"/>
      <c r="BG69" s="9"/>
      <c r="BH69" s="9"/>
      <c r="BI69" s="9"/>
      <c r="BJ69" s="9"/>
      <c r="BK69" s="9"/>
      <c r="BL69" s="9"/>
      <c r="BM69" s="9"/>
      <c r="BN69" s="9"/>
    </row>
    <row r="70" spans="1:66">
      <c r="A70" s="8"/>
      <c r="B70" s="8"/>
      <c r="C70" s="8"/>
      <c r="D70" s="8"/>
      <c r="E70" s="8"/>
      <c r="F70" s="8"/>
      <c r="G70" s="8"/>
      <c r="H70" s="8"/>
      <c r="I70" s="8"/>
      <c r="J70" s="8"/>
      <c r="K70" s="8"/>
      <c r="L70" s="8"/>
      <c r="M70" s="8"/>
      <c r="N70" s="8"/>
      <c r="O70" s="8"/>
      <c r="P70" s="8"/>
      <c r="Q70" s="8"/>
      <c r="R70" s="8"/>
      <c r="S70" s="8"/>
      <c r="T70" s="8"/>
      <c r="U70" s="8"/>
      <c r="V70" s="8"/>
      <c r="W70" s="8"/>
      <c r="X70" s="8"/>
      <c r="Y70" s="8"/>
      <c r="Z70" s="8"/>
      <c r="AA70" s="8"/>
      <c r="AB70" s="8"/>
      <c r="AC70" s="8"/>
      <c r="AR70" s="9"/>
      <c r="AS70" s="9"/>
      <c r="AT70" s="9"/>
      <c r="AU70" s="9"/>
      <c r="AV70" s="9"/>
      <c r="AW70" s="9"/>
      <c r="AX70" s="9"/>
      <c r="AY70" s="9"/>
      <c r="AZ70" s="9"/>
      <c r="BA70" s="9"/>
      <c r="BB70" s="9"/>
      <c r="BC70" s="9"/>
      <c r="BD70" s="9"/>
      <c r="BE70" s="9"/>
      <c r="BF70" s="9"/>
      <c r="BG70" s="9"/>
      <c r="BH70" s="9"/>
      <c r="BI70" s="9"/>
      <c r="BJ70" s="9"/>
      <c r="BK70" s="9"/>
      <c r="BL70" s="9"/>
      <c r="BM70" s="9"/>
      <c r="BN70" s="9"/>
    </row>
    <row r="71" spans="1:66">
      <c r="A71" s="8"/>
      <c r="B71" s="8"/>
      <c r="C71" s="8"/>
      <c r="D71" s="8"/>
      <c r="E71" s="8"/>
      <c r="F71" s="8"/>
      <c r="G71" s="8"/>
      <c r="H71" s="8"/>
      <c r="I71" s="8"/>
      <c r="J71" s="8"/>
      <c r="K71" s="8"/>
      <c r="L71" s="8"/>
      <c r="M71" s="8"/>
      <c r="N71" s="8"/>
      <c r="O71" s="8"/>
      <c r="P71" s="8"/>
      <c r="Q71" s="8"/>
      <c r="R71" s="8"/>
      <c r="S71" s="8"/>
      <c r="T71" s="8"/>
      <c r="U71" s="8"/>
      <c r="V71" s="8"/>
      <c r="W71" s="8"/>
      <c r="X71" s="8"/>
      <c r="Y71" s="8"/>
      <c r="Z71" s="8"/>
      <c r="AA71" s="8"/>
      <c r="AB71" s="8"/>
      <c r="AC71" s="8"/>
      <c r="AR71" s="9"/>
      <c r="AS71" s="9"/>
      <c r="AT71" s="9"/>
      <c r="AU71" s="9"/>
      <c r="AV71" s="9"/>
      <c r="AW71" s="9"/>
      <c r="AX71" s="9"/>
      <c r="AY71" s="9"/>
      <c r="AZ71" s="9"/>
      <c r="BA71" s="9"/>
      <c r="BB71" s="9"/>
      <c r="BC71" s="9"/>
      <c r="BD71" s="9"/>
      <c r="BE71" s="9" t="s">
        <v>57</v>
      </c>
      <c r="BF71" s="9"/>
      <c r="BG71" s="9"/>
      <c r="BH71" s="9"/>
      <c r="BI71" s="9"/>
      <c r="BJ71" s="9"/>
      <c r="BK71" s="9"/>
      <c r="BL71" s="9"/>
      <c r="BM71" s="9"/>
      <c r="BN71" s="9"/>
    </row>
    <row r="72" spans="1:66">
      <c r="A72" s="8"/>
      <c r="B72" s="8"/>
      <c r="C72" s="8"/>
      <c r="D72" s="8"/>
      <c r="E72" s="8"/>
      <c r="F72" s="8"/>
      <c r="G72" s="8"/>
      <c r="H72" s="8"/>
      <c r="I72" s="8"/>
      <c r="J72" s="8"/>
      <c r="K72" s="8"/>
      <c r="L72" s="8"/>
      <c r="M72" s="8"/>
      <c r="N72" s="8"/>
      <c r="O72" s="8"/>
      <c r="P72" s="8"/>
      <c r="Q72" s="8"/>
      <c r="R72" s="8"/>
      <c r="S72" s="8"/>
      <c r="T72" s="8"/>
      <c r="U72" s="8"/>
      <c r="V72" s="8"/>
      <c r="W72" s="8"/>
      <c r="X72" s="8"/>
      <c r="Y72" s="8"/>
      <c r="Z72" s="8"/>
      <c r="AA72" s="8"/>
      <c r="AB72" s="8"/>
      <c r="AC72" s="8"/>
      <c r="AR72" s="9"/>
      <c r="AS72" s="9"/>
      <c r="AT72" s="9"/>
      <c r="AU72" s="9"/>
      <c r="AV72" s="9"/>
      <c r="AW72" s="9"/>
      <c r="AX72" s="9"/>
      <c r="AY72" s="9"/>
      <c r="AZ72" s="9"/>
      <c r="BA72" s="9"/>
      <c r="BB72" s="9"/>
      <c r="BC72" s="9"/>
      <c r="BD72" s="9"/>
      <c r="BE72" s="9" t="s">
        <v>25</v>
      </c>
      <c r="BF72" s="9" t="s">
        <v>23</v>
      </c>
      <c r="BG72" s="9" t="s">
        <v>26</v>
      </c>
      <c r="BH72" s="9" t="s">
        <v>24</v>
      </c>
      <c r="BI72" s="9" t="s">
        <v>15</v>
      </c>
      <c r="BJ72" s="9" t="s">
        <v>28</v>
      </c>
      <c r="BK72" s="9"/>
      <c r="BL72" s="9"/>
      <c r="BM72" s="9"/>
      <c r="BN72" s="9"/>
    </row>
    <row r="73" spans="1:66">
      <c r="A73" s="8"/>
      <c r="B73" s="8"/>
      <c r="C73" s="8"/>
      <c r="D73" s="8"/>
      <c r="E73" s="8"/>
      <c r="F73" s="8"/>
      <c r="G73" s="8"/>
      <c r="H73" s="8"/>
      <c r="I73" s="8"/>
      <c r="J73" s="8"/>
      <c r="K73" s="8"/>
      <c r="L73" s="8"/>
      <c r="M73" s="8"/>
      <c r="N73" s="8"/>
      <c r="O73" s="8"/>
      <c r="P73" s="8"/>
      <c r="Q73" s="8"/>
      <c r="R73" s="8"/>
      <c r="S73" s="8"/>
      <c r="T73" s="8"/>
      <c r="U73" s="8"/>
      <c r="V73" s="8"/>
      <c r="W73" s="8"/>
      <c r="X73" s="8"/>
      <c r="Y73" s="8"/>
      <c r="Z73" s="8"/>
      <c r="AA73" s="8"/>
      <c r="AB73" s="8"/>
      <c r="AC73" s="8"/>
      <c r="AR73" s="9"/>
      <c r="AS73" s="9"/>
      <c r="AT73" s="9"/>
      <c r="AU73" s="9"/>
      <c r="AV73" s="9"/>
      <c r="AW73" s="9"/>
      <c r="AX73" s="9"/>
      <c r="AY73" s="9"/>
      <c r="AZ73" s="9"/>
      <c r="BA73" s="9"/>
      <c r="BB73" s="9"/>
      <c r="BC73" s="9"/>
      <c r="BD73" s="9"/>
      <c r="BE73" s="9">
        <v>2010</v>
      </c>
      <c r="BF73" s="9">
        <v>7226.6</v>
      </c>
      <c r="BG73" s="9"/>
      <c r="BH73" s="9">
        <v>8.5984522799999996E-5</v>
      </c>
      <c r="BI73" s="9">
        <f>BF73*BH73</f>
        <v>0.62137575246648002</v>
      </c>
      <c r="BJ73" s="9" t="s">
        <v>68</v>
      </c>
      <c r="BK73" s="9"/>
      <c r="BL73" s="9"/>
      <c r="BM73" s="9"/>
      <c r="BN73" s="9"/>
    </row>
    <row r="74" spans="1:66">
      <c r="A74" s="8"/>
      <c r="B74" s="8"/>
      <c r="C74" s="8"/>
      <c r="D74" s="8"/>
      <c r="E74" s="8"/>
      <c r="F74" s="8"/>
      <c r="G74" s="8"/>
      <c r="H74" s="8"/>
      <c r="I74" s="8"/>
      <c r="J74" s="8"/>
      <c r="K74" s="8"/>
      <c r="L74" s="8"/>
      <c r="M74" s="8"/>
      <c r="N74" s="8"/>
      <c r="O74" s="8"/>
      <c r="P74" s="8"/>
      <c r="Q74" s="8"/>
      <c r="R74" s="8"/>
      <c r="S74" s="8"/>
      <c r="T74" s="8"/>
      <c r="U74" s="8"/>
      <c r="V74" s="8"/>
      <c r="W74" s="8"/>
      <c r="X74" s="8"/>
      <c r="Y74" s="8"/>
      <c r="Z74" s="8"/>
      <c r="AA74" s="8"/>
      <c r="AB74" s="8"/>
      <c r="AC74" s="8"/>
      <c r="AR74" s="9"/>
      <c r="AS74" s="9"/>
      <c r="AT74" s="9"/>
      <c r="AU74" s="9"/>
      <c r="AV74" s="9"/>
      <c r="AW74" s="9"/>
      <c r="AX74" s="9"/>
      <c r="AY74" s="9"/>
      <c r="AZ74" s="9"/>
      <c r="BA74" s="9"/>
      <c r="BB74" s="9"/>
      <c r="BC74" s="9"/>
      <c r="BD74" s="9"/>
      <c r="BE74" s="9">
        <v>2011</v>
      </c>
      <c r="BF74" s="9">
        <v>596515</v>
      </c>
      <c r="BG74" s="9"/>
      <c r="BH74" s="9">
        <v>8.5984522799999996E-5</v>
      </c>
      <c r="BI74" s="9">
        <f>BF74*BH74</f>
        <v>51.291057618041997</v>
      </c>
      <c r="BJ74" s="9"/>
      <c r="BK74" s="9"/>
      <c r="BL74" s="9"/>
      <c r="BM74" s="9"/>
      <c r="BN74" s="9"/>
    </row>
    <row r="75" spans="1:66">
      <c r="A75" s="8"/>
      <c r="B75" s="8"/>
      <c r="C75" s="8"/>
      <c r="D75" s="8"/>
      <c r="E75" s="8"/>
      <c r="F75" s="8"/>
      <c r="G75" s="8"/>
      <c r="H75" s="8"/>
      <c r="I75" s="8"/>
      <c r="J75" s="8"/>
      <c r="K75" s="8"/>
      <c r="L75" s="8"/>
      <c r="M75" s="8"/>
      <c r="N75" s="8"/>
      <c r="O75" s="8"/>
      <c r="P75" s="8"/>
      <c r="Q75" s="8"/>
      <c r="R75" s="8"/>
      <c r="S75" s="8"/>
      <c r="T75" s="8"/>
      <c r="U75" s="8"/>
      <c r="V75" s="8"/>
      <c r="W75" s="8"/>
      <c r="X75" s="8"/>
      <c r="Y75" s="8"/>
      <c r="Z75" s="8"/>
      <c r="AA75" s="8"/>
      <c r="AB75" s="8"/>
      <c r="AC75" s="8"/>
      <c r="AR75" s="9"/>
      <c r="AS75" s="9"/>
      <c r="AT75" s="9"/>
      <c r="AU75" s="9"/>
      <c r="AV75" s="9"/>
      <c r="AW75" s="9"/>
      <c r="AX75" s="9"/>
      <c r="AY75" s="9"/>
      <c r="AZ75" s="9"/>
      <c r="BA75" s="9"/>
      <c r="BB75" s="9"/>
      <c r="BC75" s="9"/>
      <c r="BD75" s="9"/>
      <c r="BE75" s="9">
        <v>2012</v>
      </c>
      <c r="BF75" s="9"/>
      <c r="BG75" s="10">
        <v>612.79899999999998</v>
      </c>
      <c r="BH75" s="9">
        <v>8.5984522800000004E-2</v>
      </c>
      <c r="BI75" s="9">
        <f>BG75*BH75</f>
        <v>52.691229587317203</v>
      </c>
      <c r="BJ75" s="9"/>
      <c r="BK75" s="9"/>
      <c r="BL75" s="9"/>
      <c r="BM75" s="9"/>
      <c r="BN75" s="9"/>
    </row>
    <row r="76" spans="1:66">
      <c r="A76" s="8"/>
      <c r="B76" s="8"/>
      <c r="C76" s="8"/>
      <c r="D76" s="8"/>
      <c r="E76" s="8"/>
      <c r="F76" s="8"/>
      <c r="G76" s="8"/>
      <c r="H76" s="8"/>
      <c r="I76" s="8"/>
      <c r="J76" s="8"/>
      <c r="K76" s="8"/>
      <c r="L76" s="8"/>
      <c r="M76" s="8"/>
      <c r="N76" s="8"/>
      <c r="O76" s="8"/>
      <c r="P76" s="8"/>
      <c r="Q76" s="8"/>
      <c r="R76" s="8"/>
      <c r="S76" s="8"/>
      <c r="T76" s="8"/>
      <c r="U76" s="8"/>
      <c r="V76" s="8"/>
      <c r="W76" s="8"/>
      <c r="X76" s="8"/>
      <c r="Y76" s="8"/>
      <c r="Z76" s="8"/>
      <c r="AA76" s="8"/>
      <c r="AB76" s="8"/>
      <c r="AC76" s="8"/>
      <c r="AR76" s="9"/>
      <c r="AS76" s="9"/>
      <c r="AT76" s="9"/>
      <c r="AU76" s="9"/>
      <c r="AV76" s="9"/>
      <c r="AW76" s="9"/>
      <c r="AX76" s="9"/>
      <c r="AY76" s="9"/>
      <c r="AZ76" s="9"/>
      <c r="BA76" s="9"/>
      <c r="BB76" s="9"/>
      <c r="BC76" s="9"/>
      <c r="BD76" s="9"/>
      <c r="BE76" s="9">
        <v>2013</v>
      </c>
      <c r="BF76" s="10"/>
      <c r="BG76" s="10">
        <v>588.17499999999995</v>
      </c>
      <c r="BH76" s="9">
        <v>8.5984522800000004E-2</v>
      </c>
      <c r="BI76" s="9">
        <f>BG76*BH76</f>
        <v>50.573946697890001</v>
      </c>
      <c r="BJ76" s="9"/>
      <c r="BK76" s="9"/>
      <c r="BL76" s="9"/>
      <c r="BM76" s="9"/>
      <c r="BN76" s="9"/>
    </row>
    <row r="77" spans="1:66">
      <c r="A77" s="8"/>
      <c r="B77" s="8"/>
      <c r="C77" s="8"/>
      <c r="D77" s="8"/>
      <c r="E77" s="8"/>
      <c r="F77" s="8"/>
      <c r="G77" s="8"/>
      <c r="H77" s="8"/>
      <c r="I77" s="8"/>
      <c r="J77" s="8"/>
      <c r="K77" s="8"/>
      <c r="L77" s="8"/>
      <c r="M77" s="8"/>
      <c r="N77" s="8"/>
      <c r="O77" s="8"/>
      <c r="P77" s="8"/>
      <c r="Q77" s="8"/>
      <c r="R77" s="8"/>
      <c r="S77" s="8"/>
      <c r="T77" s="8"/>
      <c r="U77" s="8"/>
      <c r="V77" s="8"/>
      <c r="W77" s="8"/>
      <c r="X77" s="8"/>
      <c r="Y77" s="8"/>
      <c r="Z77" s="8"/>
      <c r="AA77" s="8"/>
      <c r="AB77" s="8"/>
      <c r="AC77" s="8"/>
      <c r="AR77" s="9"/>
      <c r="AS77" s="9"/>
      <c r="AT77" s="9"/>
      <c r="AU77" s="9"/>
      <c r="AV77" s="9"/>
      <c r="AW77" s="9"/>
      <c r="AX77" s="9"/>
      <c r="AY77" s="9"/>
      <c r="AZ77" s="9"/>
      <c r="BA77" s="9"/>
      <c r="BB77" s="9"/>
      <c r="BC77" s="9"/>
      <c r="BD77" s="9"/>
      <c r="BE77" s="9"/>
      <c r="BF77" s="10"/>
      <c r="BG77" s="10"/>
      <c r="BH77" s="9"/>
      <c r="BI77" s="9"/>
      <c r="BJ77" s="9" t="s">
        <v>30</v>
      </c>
      <c r="BK77" s="9"/>
      <c r="BL77" s="9"/>
      <c r="BM77" s="9"/>
      <c r="BN77" s="9"/>
    </row>
    <row r="78" spans="1:66">
      <c r="A78" s="8"/>
      <c r="B78" s="8"/>
      <c r="C78" s="8"/>
      <c r="D78" s="8"/>
      <c r="E78" s="8"/>
      <c r="F78" s="8"/>
      <c r="G78" s="8"/>
      <c r="H78" s="8"/>
      <c r="I78" s="8"/>
      <c r="J78" s="8"/>
      <c r="K78" s="8"/>
      <c r="L78" s="8"/>
      <c r="M78" s="8"/>
      <c r="N78" s="8"/>
      <c r="O78" s="8"/>
      <c r="P78" s="8"/>
      <c r="Q78" s="8"/>
      <c r="R78" s="8"/>
      <c r="S78" s="8"/>
      <c r="T78" s="8"/>
      <c r="U78" s="8"/>
      <c r="V78" s="8"/>
      <c r="W78" s="8"/>
      <c r="X78" s="8"/>
      <c r="Y78" s="8"/>
      <c r="Z78" s="8"/>
      <c r="AA78" s="8"/>
      <c r="AB78" s="8"/>
      <c r="AC78" s="8"/>
      <c r="AR78" s="9"/>
      <c r="AS78" s="9"/>
      <c r="AT78" s="9"/>
      <c r="AU78" s="9"/>
      <c r="AV78" s="9"/>
      <c r="AW78" s="9"/>
      <c r="AX78" s="9"/>
      <c r="AY78" s="9"/>
      <c r="AZ78" s="9"/>
      <c r="BA78" s="9"/>
      <c r="BB78" s="9"/>
      <c r="BC78" s="9"/>
      <c r="BD78" s="9"/>
      <c r="BE78" s="9">
        <v>2015</v>
      </c>
      <c r="BF78" s="9"/>
      <c r="BG78" s="10">
        <v>572.88599999999997</v>
      </c>
      <c r="BH78" s="9">
        <v>8.5984522800000004E-2</v>
      </c>
      <c r="BI78" s="9">
        <f>BG78*BH78</f>
        <v>49.259329328800803</v>
      </c>
      <c r="BJ78" s="9" t="s">
        <v>29</v>
      </c>
      <c r="BK78" s="9"/>
      <c r="BL78" s="9"/>
      <c r="BM78" s="9"/>
      <c r="BN78" s="9"/>
    </row>
    <row r="79" spans="1:66">
      <c r="A79" s="8"/>
      <c r="B79" s="8"/>
      <c r="C79" s="8"/>
      <c r="D79" s="8"/>
      <c r="E79" s="8"/>
      <c r="F79" s="8"/>
      <c r="G79" s="8"/>
      <c r="H79" s="8"/>
      <c r="I79" s="8"/>
      <c r="J79" s="8"/>
      <c r="K79" s="8"/>
      <c r="L79" s="8"/>
      <c r="M79" s="8"/>
      <c r="N79" s="8"/>
      <c r="O79" s="8"/>
      <c r="P79" s="8"/>
      <c r="Q79" s="8"/>
      <c r="R79" s="8"/>
      <c r="S79" s="8"/>
      <c r="T79" s="8"/>
      <c r="U79" s="8"/>
      <c r="V79" s="8"/>
      <c r="W79" s="8"/>
      <c r="X79" s="8"/>
      <c r="Y79" s="8"/>
      <c r="Z79" s="8"/>
      <c r="AA79" s="8"/>
      <c r="AB79" s="8"/>
      <c r="AC79" s="8"/>
      <c r="AR79" s="9"/>
      <c r="AS79" s="9" t="s">
        <v>22</v>
      </c>
      <c r="AT79" s="9"/>
      <c r="AU79" s="9"/>
      <c r="AV79" s="9"/>
      <c r="AW79" s="9"/>
      <c r="AX79" s="9"/>
      <c r="AY79" s="9"/>
      <c r="AZ79" s="9"/>
      <c r="BA79" s="9"/>
      <c r="BB79" s="9"/>
      <c r="BC79" s="9"/>
      <c r="BD79" s="9"/>
      <c r="BE79" s="9"/>
      <c r="BF79" s="9"/>
      <c r="BG79" s="10"/>
      <c r="BH79" s="9"/>
      <c r="BI79" s="9"/>
      <c r="BJ79" s="9"/>
      <c r="BK79" s="9"/>
      <c r="BL79" s="9"/>
      <c r="BM79" s="9"/>
      <c r="BN79" s="9"/>
    </row>
    <row r="80" spans="1:66">
      <c r="A80" s="8"/>
      <c r="B80" s="8"/>
      <c r="C80" s="8"/>
      <c r="D80" s="8"/>
      <c r="E80" s="8"/>
      <c r="F80" s="8"/>
      <c r="G80" s="8"/>
      <c r="H80" s="8"/>
      <c r="I80" s="8"/>
      <c r="J80" s="8"/>
      <c r="K80" s="8"/>
      <c r="L80" s="8"/>
      <c r="M80" s="8"/>
      <c r="N80" s="8"/>
      <c r="O80" s="8"/>
      <c r="P80" s="8"/>
      <c r="Q80" s="8"/>
      <c r="R80" s="8"/>
      <c r="S80" s="8"/>
      <c r="T80" s="8"/>
      <c r="U80" s="8"/>
      <c r="V80" s="8"/>
      <c r="W80" s="8"/>
      <c r="X80" s="8"/>
      <c r="Y80" s="8"/>
      <c r="Z80" s="8"/>
      <c r="AA80" s="8"/>
      <c r="AB80" s="8"/>
      <c r="AC80" s="8"/>
      <c r="AR80" s="9"/>
      <c r="AS80" s="9"/>
      <c r="AT80" s="9"/>
      <c r="AU80" s="9"/>
      <c r="AV80" s="9"/>
      <c r="AW80" s="9"/>
      <c r="AX80" s="9"/>
      <c r="AY80" s="9"/>
      <c r="AZ80" s="9"/>
      <c r="BA80" s="9"/>
      <c r="BB80" s="9"/>
      <c r="BC80" s="9"/>
      <c r="BD80" s="9"/>
      <c r="BE80" s="9"/>
      <c r="BF80" s="9"/>
      <c r="BG80" s="10"/>
      <c r="BH80" s="9"/>
      <c r="BI80" s="9"/>
      <c r="BJ80" s="9"/>
      <c r="BK80" s="9"/>
      <c r="BL80" s="9"/>
      <c r="BM80" s="9"/>
      <c r="BN80" s="9"/>
    </row>
    <row r="81" spans="1:66">
      <c r="A81" s="8"/>
      <c r="B81" s="8"/>
      <c r="C81" s="8"/>
      <c r="D81" s="8"/>
      <c r="E81" s="8"/>
      <c r="F81" s="8"/>
      <c r="G81" s="8"/>
      <c r="H81" s="8"/>
      <c r="I81" s="8"/>
      <c r="J81" s="8"/>
      <c r="K81" s="8"/>
      <c r="L81" s="8"/>
      <c r="M81" s="8"/>
      <c r="N81" s="8"/>
      <c r="O81" s="8"/>
      <c r="P81" s="8"/>
      <c r="Q81" s="8"/>
      <c r="R81" s="8"/>
      <c r="S81" s="8"/>
      <c r="T81" s="8"/>
      <c r="U81" s="8"/>
      <c r="V81" s="8"/>
      <c r="W81" s="8"/>
      <c r="X81" s="8"/>
      <c r="Y81" s="8"/>
      <c r="Z81" s="8"/>
      <c r="AA81" s="8"/>
      <c r="AB81" s="8"/>
      <c r="AC81" s="8"/>
      <c r="AR81" s="9"/>
      <c r="AS81" s="9"/>
      <c r="AT81" s="9"/>
      <c r="AU81" s="9"/>
      <c r="AV81" s="9"/>
      <c r="AW81" s="9"/>
      <c r="AX81" s="9"/>
      <c r="AY81" s="9"/>
      <c r="AZ81" s="9"/>
      <c r="BA81" s="9"/>
      <c r="BB81" s="9"/>
      <c r="BC81" s="9"/>
      <c r="BD81" s="9"/>
      <c r="BE81" s="9"/>
      <c r="BF81" s="9"/>
      <c r="BG81" s="10"/>
      <c r="BH81" s="9"/>
      <c r="BI81" s="9"/>
      <c r="BJ81" s="9"/>
      <c r="BK81" s="9"/>
      <c r="BL81" s="9"/>
      <c r="BM81" s="9"/>
      <c r="BN81" s="9"/>
    </row>
    <row r="82" spans="1:66">
      <c r="A82" s="8"/>
      <c r="B82" s="8"/>
      <c r="C82" s="8"/>
      <c r="D82" s="8"/>
      <c r="E82" s="8"/>
      <c r="F82" s="8"/>
      <c r="G82" s="8"/>
      <c r="H82" s="8"/>
      <c r="I82" s="8"/>
      <c r="J82" s="8"/>
      <c r="K82" s="8"/>
      <c r="L82" s="8"/>
      <c r="M82" s="8"/>
      <c r="N82" s="8"/>
      <c r="O82" s="8"/>
      <c r="P82" s="8"/>
      <c r="Q82" s="8"/>
      <c r="R82" s="8"/>
      <c r="S82" s="8"/>
      <c r="T82" s="8"/>
      <c r="U82" s="8"/>
      <c r="V82" s="8"/>
      <c r="W82" s="8"/>
      <c r="X82" s="8"/>
      <c r="Y82" s="8"/>
      <c r="Z82" s="8"/>
      <c r="AA82" s="8"/>
      <c r="AB82" s="8"/>
      <c r="AC82" s="8"/>
      <c r="AR82" s="9"/>
      <c r="AS82" s="9"/>
      <c r="AT82" s="9"/>
      <c r="AU82" s="9"/>
      <c r="AV82" s="9"/>
      <c r="AW82" s="9"/>
      <c r="AX82" s="9"/>
      <c r="AY82" s="9"/>
      <c r="AZ82" s="9"/>
      <c r="BA82" s="9"/>
      <c r="BB82" s="9"/>
      <c r="BC82" s="9"/>
      <c r="BD82" s="9"/>
      <c r="BE82" s="9"/>
      <c r="BF82" s="9"/>
      <c r="BG82" s="10"/>
      <c r="BH82" s="9"/>
      <c r="BI82" s="9"/>
      <c r="BJ82" s="9"/>
      <c r="BK82" s="9"/>
      <c r="BL82" s="9"/>
      <c r="BM82" s="9"/>
      <c r="BN82" s="9"/>
    </row>
    <row r="83" spans="1:66">
      <c r="A83" s="8"/>
      <c r="B83" s="8"/>
      <c r="C83" s="8"/>
      <c r="D83" s="8"/>
      <c r="E83" s="8"/>
      <c r="F83" s="8"/>
      <c r="G83" s="8"/>
      <c r="H83" s="8"/>
      <c r="I83" s="8"/>
      <c r="J83" s="8"/>
      <c r="K83" s="8"/>
      <c r="L83" s="8"/>
      <c r="M83" s="8"/>
      <c r="N83" s="8"/>
      <c r="O83" s="8"/>
      <c r="P83" s="8"/>
      <c r="Q83" s="8"/>
      <c r="R83" s="8"/>
      <c r="S83" s="8"/>
      <c r="T83" s="8"/>
      <c r="U83" s="8"/>
      <c r="V83" s="8"/>
      <c r="W83" s="8"/>
      <c r="X83" s="8"/>
      <c r="Y83" s="8"/>
      <c r="Z83" s="8"/>
      <c r="AA83" s="8"/>
      <c r="AB83" s="8"/>
      <c r="AC83" s="8"/>
      <c r="AR83" s="9"/>
      <c r="AS83" s="9"/>
      <c r="AT83" s="9"/>
      <c r="AU83" s="9"/>
      <c r="AV83" s="9"/>
      <c r="AW83" s="9"/>
      <c r="AX83" s="9"/>
      <c r="AY83" s="9"/>
      <c r="AZ83" s="9"/>
      <c r="BA83" s="9"/>
      <c r="BB83" s="9"/>
      <c r="BC83" s="9"/>
      <c r="BD83" s="9"/>
      <c r="BE83" s="9" t="s">
        <v>67</v>
      </c>
      <c r="BF83" s="9"/>
      <c r="BG83" s="10"/>
      <c r="BH83" s="9"/>
      <c r="BI83" s="9"/>
      <c r="BJ83" s="9"/>
      <c r="BK83" s="9"/>
      <c r="BL83" s="9"/>
      <c r="BM83" s="9"/>
      <c r="BN83" s="9"/>
    </row>
    <row r="84" spans="1:66">
      <c r="A84" s="8"/>
      <c r="B84" s="8"/>
      <c r="C84" s="8"/>
      <c r="D84" s="8"/>
      <c r="E84" s="8"/>
      <c r="F84" s="8"/>
      <c r="G84" s="8"/>
      <c r="H84" s="8"/>
      <c r="I84" s="8"/>
      <c r="J84" s="8"/>
      <c r="K84" s="8"/>
      <c r="L84" s="8"/>
      <c r="M84" s="8"/>
      <c r="N84" s="8"/>
      <c r="O84" s="8"/>
      <c r="P84" s="8"/>
      <c r="Q84" s="8"/>
      <c r="R84" s="8"/>
      <c r="S84" s="8"/>
      <c r="T84" s="8"/>
      <c r="U84" s="8"/>
      <c r="V84" s="8"/>
      <c r="W84" s="8"/>
      <c r="X84" s="8"/>
      <c r="Y84" s="8"/>
      <c r="Z84" s="8"/>
      <c r="AA84" s="8"/>
      <c r="AB84" s="8"/>
      <c r="AC84" s="8"/>
      <c r="AR84" s="9"/>
      <c r="AS84" s="9"/>
      <c r="AT84" s="9"/>
      <c r="AU84" s="9"/>
      <c r="AV84" s="9"/>
      <c r="AW84" s="9"/>
      <c r="AX84" s="9"/>
      <c r="AY84" s="9"/>
      <c r="AZ84" s="9"/>
      <c r="BA84" s="9"/>
      <c r="BB84" s="9"/>
      <c r="BC84" s="9"/>
      <c r="BD84" s="9"/>
      <c r="BE84" s="9" t="s">
        <v>25</v>
      </c>
      <c r="BF84" s="9" t="s">
        <v>23</v>
      </c>
      <c r="BG84" s="10" t="s">
        <v>26</v>
      </c>
      <c r="BH84" s="9" t="s">
        <v>24</v>
      </c>
      <c r="BI84" s="9" t="s">
        <v>15</v>
      </c>
      <c r="BJ84" s="9" t="s">
        <v>28</v>
      </c>
      <c r="BK84" s="9"/>
      <c r="BL84" s="9"/>
      <c r="BM84" s="9"/>
      <c r="BN84" s="9"/>
    </row>
    <row r="85" spans="1:66">
      <c r="A85" s="8"/>
      <c r="B85" s="8"/>
      <c r="C85" s="8"/>
      <c r="D85" s="8"/>
      <c r="E85" s="8"/>
      <c r="F85" s="8"/>
      <c r="G85" s="8"/>
      <c r="H85" s="8"/>
      <c r="I85" s="8"/>
      <c r="J85" s="8"/>
      <c r="K85" s="8"/>
      <c r="L85" s="8"/>
      <c r="M85" s="8"/>
      <c r="N85" s="8"/>
      <c r="O85" s="8"/>
      <c r="P85" s="8"/>
      <c r="Q85" s="8"/>
      <c r="R85" s="8"/>
      <c r="S85" s="8"/>
      <c r="T85" s="8"/>
      <c r="U85" s="8"/>
      <c r="V85" s="8"/>
      <c r="W85" s="8"/>
      <c r="X85" s="8"/>
      <c r="Y85" s="8"/>
      <c r="Z85" s="8"/>
      <c r="AA85" s="8"/>
      <c r="AB85" s="8"/>
      <c r="AC85" s="8"/>
      <c r="AR85" s="9"/>
      <c r="AS85" s="9"/>
      <c r="AT85" s="9"/>
      <c r="AU85" s="9"/>
      <c r="AV85" s="9"/>
      <c r="AW85" s="9"/>
      <c r="AX85" s="9"/>
      <c r="AY85" s="9"/>
      <c r="AZ85" s="9"/>
      <c r="BA85" s="9"/>
      <c r="BB85" s="9"/>
      <c r="BC85" s="9"/>
      <c r="BD85" s="9"/>
      <c r="BE85" s="9">
        <v>2010</v>
      </c>
      <c r="BF85" s="11">
        <v>1243161.69</v>
      </c>
      <c r="BG85" s="10"/>
      <c r="BH85" s="9">
        <v>8.5984522799999996E-5</v>
      </c>
      <c r="BI85" s="9">
        <f>BF85*BH85</f>
        <v>106.89266467789152</v>
      </c>
      <c r="BJ85" s="9"/>
      <c r="BK85" s="9"/>
      <c r="BL85" s="9"/>
      <c r="BM85" s="9"/>
      <c r="BN85" s="9"/>
    </row>
    <row r="86" spans="1:66">
      <c r="A86" s="8"/>
      <c r="B86" s="8"/>
      <c r="C86" s="8"/>
      <c r="D86" s="8"/>
      <c r="E86" s="8"/>
      <c r="F86" s="8"/>
      <c r="G86" s="8"/>
      <c r="H86" s="8"/>
      <c r="I86" s="8"/>
      <c r="J86" s="8"/>
      <c r="K86" s="8"/>
      <c r="L86" s="8"/>
      <c r="M86" s="8"/>
      <c r="N86" s="8"/>
      <c r="O86" s="8"/>
      <c r="P86" s="8"/>
      <c r="Q86" s="8"/>
      <c r="R86" s="8"/>
      <c r="S86" s="8"/>
      <c r="T86" s="8"/>
      <c r="U86" s="8"/>
      <c r="V86" s="8"/>
      <c r="W86" s="8"/>
      <c r="X86" s="8"/>
      <c r="Y86" s="8"/>
      <c r="Z86" s="8"/>
      <c r="AA86" s="8"/>
      <c r="AB86" s="8"/>
      <c r="AC86" s="8"/>
      <c r="AR86" s="9"/>
      <c r="AS86" s="9"/>
      <c r="AT86" s="9"/>
      <c r="AU86" s="9"/>
      <c r="AV86" s="9"/>
      <c r="AW86" s="9"/>
      <c r="AX86" s="9"/>
      <c r="AY86" s="9"/>
      <c r="AZ86" s="9"/>
      <c r="BA86" s="9"/>
      <c r="BB86" s="9"/>
      <c r="BC86" s="9"/>
      <c r="BD86" s="9"/>
      <c r="BE86" s="9">
        <v>2011</v>
      </c>
      <c r="BF86" s="9">
        <v>1302317.55</v>
      </c>
      <c r="BG86" s="10"/>
      <c r="BH86" s="9">
        <v>8.5984522799999996E-5</v>
      </c>
      <c r="BI86" s="9">
        <f>BF86*BH86</f>
        <v>111.97915307081514</v>
      </c>
      <c r="BJ86" s="9"/>
      <c r="BK86" s="9"/>
      <c r="BL86" s="9"/>
      <c r="BM86" s="9"/>
      <c r="BN86" s="9"/>
    </row>
    <row r="87" spans="1:66">
      <c r="A87" s="8"/>
      <c r="B87" s="8"/>
      <c r="C87" s="8"/>
      <c r="D87" s="8"/>
      <c r="E87" s="8"/>
      <c r="F87" s="8"/>
      <c r="G87" s="8"/>
      <c r="H87" s="8"/>
      <c r="I87" s="8"/>
      <c r="J87" s="8"/>
      <c r="K87" s="8"/>
      <c r="L87" s="8"/>
      <c r="M87" s="8"/>
      <c r="N87" s="8"/>
      <c r="O87" s="8"/>
      <c r="P87" s="8"/>
      <c r="Q87" s="8"/>
      <c r="R87" s="8"/>
      <c r="S87" s="8"/>
      <c r="T87" s="8"/>
      <c r="U87" s="8"/>
      <c r="V87" s="8"/>
      <c r="W87" s="8"/>
      <c r="X87" s="8"/>
      <c r="Y87" s="8"/>
      <c r="Z87" s="8"/>
      <c r="AA87" s="8"/>
      <c r="AB87" s="8"/>
      <c r="AC87" s="8"/>
      <c r="AR87" s="9"/>
      <c r="AS87" s="9"/>
      <c r="AT87" s="9"/>
      <c r="AU87" s="9"/>
      <c r="AV87" s="9"/>
      <c r="AW87" s="9"/>
      <c r="AX87" s="9"/>
      <c r="AY87" s="9"/>
      <c r="AZ87" s="9"/>
      <c r="BA87" s="9"/>
      <c r="BB87" s="9"/>
      <c r="BC87" s="9"/>
      <c r="BD87" s="9"/>
      <c r="BE87" s="9">
        <v>2012</v>
      </c>
      <c r="BF87" s="9"/>
      <c r="BG87" s="10">
        <v>1385.65</v>
      </c>
      <c r="BH87" s="9">
        <v>8.5984522800000004E-2</v>
      </c>
      <c r="BI87" s="9">
        <f>BG87*BH87</f>
        <v>119.14445401782001</v>
      </c>
      <c r="BJ87" s="9"/>
      <c r="BK87" s="9"/>
      <c r="BL87" s="9"/>
      <c r="BM87" s="9"/>
      <c r="BN87" s="9"/>
    </row>
    <row r="88" spans="1:66">
      <c r="A88" s="8"/>
      <c r="B88" s="8"/>
      <c r="C88" s="8"/>
      <c r="D88" s="8"/>
      <c r="E88" s="8"/>
      <c r="F88" s="8"/>
      <c r="G88" s="8"/>
      <c r="H88" s="8"/>
      <c r="I88" s="8"/>
      <c r="J88" s="8"/>
      <c r="K88" s="8"/>
      <c r="L88" s="8"/>
      <c r="M88" s="8"/>
      <c r="N88" s="8"/>
      <c r="O88" s="8"/>
      <c r="P88" s="8"/>
      <c r="Q88" s="8"/>
      <c r="R88" s="8"/>
      <c r="S88" s="8"/>
      <c r="T88" s="8"/>
      <c r="U88" s="8"/>
      <c r="V88" s="8"/>
      <c r="W88" s="8"/>
      <c r="X88" s="8"/>
      <c r="Y88" s="8"/>
      <c r="Z88" s="8"/>
      <c r="AA88" s="8"/>
      <c r="AB88" s="8"/>
      <c r="AC88" s="8"/>
      <c r="AR88" s="9"/>
      <c r="AS88" s="9"/>
      <c r="AT88" s="9"/>
      <c r="AU88" s="9"/>
      <c r="AV88" s="9"/>
      <c r="AW88" s="9"/>
      <c r="AX88" s="9"/>
      <c r="AY88" s="9"/>
      <c r="AZ88" s="9"/>
      <c r="BA88" s="9"/>
      <c r="BB88" s="9"/>
      <c r="BC88" s="9"/>
      <c r="BD88" s="9"/>
      <c r="BE88" s="9">
        <v>2013</v>
      </c>
      <c r="BF88" s="10"/>
      <c r="BG88" s="10">
        <v>1485.059</v>
      </c>
      <c r="BH88" s="9">
        <v>8.5984522800000004E-2</v>
      </c>
      <c r="BI88" s="9">
        <f>BG88*BH88</f>
        <v>127.69208944484521</v>
      </c>
      <c r="BJ88" s="9"/>
      <c r="BK88" s="9"/>
      <c r="BL88" s="9"/>
      <c r="BM88" s="9"/>
      <c r="BN88" s="9"/>
    </row>
    <row r="89" spans="1:66">
      <c r="A89" s="8"/>
      <c r="B89" s="8"/>
      <c r="C89" s="8"/>
      <c r="D89" s="8"/>
      <c r="E89" s="8"/>
      <c r="F89" s="8"/>
      <c r="G89" s="8"/>
      <c r="H89" s="8"/>
      <c r="I89" s="8"/>
      <c r="J89" s="8"/>
      <c r="K89" s="8"/>
      <c r="L89" s="8"/>
      <c r="M89" s="8"/>
      <c r="N89" s="8"/>
      <c r="O89" s="8"/>
      <c r="P89" s="8"/>
      <c r="Q89" s="8"/>
      <c r="R89" s="8"/>
      <c r="S89" s="8"/>
      <c r="T89" s="8"/>
      <c r="U89" s="8"/>
      <c r="V89" s="8"/>
      <c r="W89" s="8"/>
      <c r="X89" s="8"/>
      <c r="Y89" s="8"/>
      <c r="Z89" s="8"/>
      <c r="AA89" s="8"/>
      <c r="AB89" s="8"/>
      <c r="AC89" s="8"/>
      <c r="AR89" s="9"/>
      <c r="AS89" s="9"/>
      <c r="AT89" s="9"/>
      <c r="AU89" s="9"/>
      <c r="AV89" s="9"/>
      <c r="AW89" s="9"/>
      <c r="AX89" s="9"/>
      <c r="AY89" s="9"/>
      <c r="AZ89" s="9"/>
      <c r="BA89" s="9"/>
      <c r="BB89" s="9"/>
      <c r="BC89" s="9"/>
      <c r="BD89" s="9"/>
      <c r="BE89" s="9"/>
      <c r="BF89" s="10"/>
      <c r="BG89" s="10"/>
      <c r="BH89" s="9"/>
      <c r="BI89" s="9"/>
      <c r="BJ89" s="9" t="s">
        <v>30</v>
      </c>
      <c r="BK89" s="9"/>
      <c r="BL89" s="9"/>
      <c r="BM89" s="9"/>
      <c r="BN89" s="9"/>
    </row>
    <row r="90" spans="1:66">
      <c r="A90" s="8"/>
      <c r="B90" s="8"/>
      <c r="C90" s="8"/>
      <c r="D90" s="8"/>
      <c r="E90" s="8"/>
      <c r="F90" s="8"/>
      <c r="G90" s="8"/>
      <c r="H90" s="8"/>
      <c r="I90" s="8"/>
      <c r="J90" s="8"/>
      <c r="K90" s="8"/>
      <c r="L90" s="8"/>
      <c r="M90" s="8"/>
      <c r="N90" s="8"/>
      <c r="O90" s="8"/>
      <c r="P90" s="8"/>
      <c r="Q90" s="8"/>
      <c r="R90" s="8"/>
      <c r="S90" s="8"/>
      <c r="T90" s="8"/>
      <c r="U90" s="8"/>
      <c r="V90" s="8"/>
      <c r="W90" s="8"/>
      <c r="X90" s="8"/>
      <c r="Y90" s="8"/>
      <c r="Z90" s="8"/>
      <c r="AA90" s="8"/>
      <c r="AB90" s="8"/>
      <c r="AC90" s="8"/>
      <c r="AR90" s="9"/>
      <c r="AS90" s="9"/>
      <c r="AT90" s="9"/>
      <c r="AU90" s="9"/>
      <c r="AV90" s="9"/>
      <c r="AW90" s="9"/>
      <c r="AX90" s="9"/>
      <c r="AY90" s="9"/>
      <c r="AZ90" s="9"/>
      <c r="BA90" s="9"/>
      <c r="BB90" s="9"/>
      <c r="BC90" s="9"/>
      <c r="BD90" s="9"/>
      <c r="BE90" s="9">
        <v>2015</v>
      </c>
      <c r="BF90" s="9"/>
      <c r="BG90" s="10">
        <v>1231.114</v>
      </c>
      <c r="BH90" s="9">
        <v>8.5984522800000004E-2</v>
      </c>
      <c r="BI90" s="9">
        <f>BG90*BH90</f>
        <v>105.85674980239921</v>
      </c>
      <c r="BJ90" s="9" t="s">
        <v>29</v>
      </c>
      <c r="BK90" s="9"/>
      <c r="BL90" s="9"/>
      <c r="BM90" s="9"/>
      <c r="BN90" s="9"/>
    </row>
    <row r="91" spans="1:66">
      <c r="A91" s="8" t="s">
        <v>32</v>
      </c>
      <c r="B91" s="8"/>
      <c r="C91" s="8"/>
      <c r="D91" s="8"/>
      <c r="E91" s="8"/>
      <c r="F91" s="8"/>
      <c r="G91" s="8"/>
      <c r="H91" s="8"/>
      <c r="I91" s="8"/>
      <c r="J91" s="8"/>
      <c r="K91" s="8"/>
      <c r="L91" s="8"/>
      <c r="M91" s="8"/>
      <c r="N91" s="8"/>
      <c r="O91" s="8"/>
      <c r="P91" s="8"/>
      <c r="Q91" s="8"/>
      <c r="R91" s="8"/>
      <c r="S91" s="8"/>
      <c r="T91" s="8"/>
      <c r="U91" s="8"/>
      <c r="V91" s="8"/>
      <c r="W91" s="8"/>
      <c r="X91" s="8"/>
      <c r="Y91" s="8"/>
      <c r="Z91" s="8"/>
      <c r="AA91" s="8"/>
      <c r="AB91" s="8"/>
      <c r="AC91" s="8"/>
      <c r="AR91" s="9"/>
      <c r="AS91" s="9"/>
      <c r="AT91" s="9"/>
      <c r="AU91" s="9"/>
      <c r="AV91" s="9"/>
      <c r="AW91" s="9"/>
      <c r="AX91" s="9"/>
      <c r="AY91" s="9"/>
      <c r="AZ91" s="9"/>
      <c r="BA91" s="9"/>
      <c r="BB91" s="9"/>
      <c r="BC91" s="9"/>
      <c r="BD91" s="9"/>
      <c r="BE91" s="9"/>
      <c r="BF91" s="9"/>
      <c r="BG91" s="9"/>
      <c r="BH91" s="9"/>
      <c r="BI91" s="9"/>
      <c r="BJ91" s="9"/>
      <c r="BK91" s="9"/>
      <c r="BL91" s="9"/>
      <c r="BM91" s="9"/>
      <c r="BN91" s="9"/>
    </row>
    <row r="92" spans="1:66">
      <c r="A92" s="8" t="s">
        <v>31</v>
      </c>
      <c r="B92" s="8"/>
      <c r="C92" s="8"/>
      <c r="D92" s="8"/>
      <c r="E92" s="8"/>
      <c r="F92" s="8"/>
      <c r="G92" s="8"/>
      <c r="H92" s="8"/>
      <c r="I92" s="8"/>
      <c r="J92" s="8"/>
      <c r="K92" s="8"/>
      <c r="L92" s="8"/>
      <c r="M92" s="8"/>
      <c r="N92" s="8"/>
      <c r="O92" s="8"/>
      <c r="P92" s="8"/>
      <c r="Q92" s="8"/>
      <c r="R92" s="8"/>
      <c r="S92" s="8"/>
      <c r="T92" s="8"/>
      <c r="U92" s="8"/>
      <c r="V92" s="8"/>
      <c r="W92" s="8"/>
      <c r="X92" s="8"/>
      <c r="Y92" s="8"/>
      <c r="Z92" s="8"/>
      <c r="AA92" s="8"/>
      <c r="AB92" s="8"/>
      <c r="AC92" s="8"/>
      <c r="AR92" s="9"/>
      <c r="AS92" s="9"/>
      <c r="AT92" s="9" t="s">
        <v>70</v>
      </c>
      <c r="AU92" s="9"/>
      <c r="AV92" s="9"/>
      <c r="AW92" s="9"/>
      <c r="AX92" s="9"/>
      <c r="AY92" s="9"/>
      <c r="AZ92" s="9"/>
      <c r="BA92" s="9"/>
      <c r="BB92" s="9"/>
      <c r="BC92" s="9"/>
      <c r="BD92" s="9"/>
      <c r="BE92" s="9"/>
      <c r="BF92" s="9"/>
      <c r="BG92" s="9"/>
      <c r="BH92" s="9"/>
      <c r="BI92" s="9"/>
      <c r="BJ92" s="9"/>
      <c r="BK92" s="9"/>
      <c r="BL92" s="9"/>
      <c r="BM92" s="9"/>
      <c r="BN92" s="9"/>
    </row>
    <row r="93" spans="1:66">
      <c r="A93" s="8"/>
      <c r="B93" s="8"/>
      <c r="C93" s="8"/>
      <c r="D93" s="8"/>
      <c r="E93" s="8"/>
      <c r="F93" s="8"/>
      <c r="G93" s="8"/>
      <c r="H93" s="8"/>
      <c r="I93" s="8"/>
      <c r="J93" s="8"/>
      <c r="K93" s="8"/>
      <c r="L93" s="8"/>
      <c r="M93" s="8"/>
      <c r="N93" s="8"/>
      <c r="O93" s="8"/>
      <c r="P93" s="8"/>
      <c r="Q93" s="8"/>
      <c r="R93" s="8"/>
      <c r="S93" s="8"/>
      <c r="T93" s="8"/>
      <c r="U93" s="8"/>
      <c r="V93" s="8"/>
      <c r="W93" s="8"/>
      <c r="X93" s="8"/>
      <c r="Y93" s="8"/>
      <c r="Z93" s="8"/>
      <c r="AA93" s="8"/>
      <c r="AB93" s="8"/>
      <c r="AC93" s="8"/>
      <c r="AR93" s="9"/>
      <c r="AS93" s="9"/>
      <c r="AT93" s="9"/>
      <c r="AU93" s="9"/>
      <c r="AV93" s="9"/>
      <c r="AW93" s="9"/>
      <c r="AX93" s="9"/>
      <c r="AY93" s="9"/>
      <c r="AZ93" s="9"/>
      <c r="BA93" s="9"/>
      <c r="BB93" s="9"/>
      <c r="BC93" s="9"/>
      <c r="BD93" s="9"/>
      <c r="BE93" s="9"/>
      <c r="BF93" s="9"/>
      <c r="BG93" s="9"/>
      <c r="BH93" s="9"/>
      <c r="BI93" s="9"/>
      <c r="BJ93" s="9"/>
      <c r="BK93" s="9"/>
      <c r="BL93" s="9"/>
      <c r="BM93" s="9"/>
      <c r="BN93" s="9"/>
    </row>
    <row r="94" spans="1:66">
      <c r="A94" s="8"/>
      <c r="B94" s="8"/>
      <c r="C94" s="8"/>
      <c r="D94" s="8"/>
      <c r="E94" s="8"/>
      <c r="F94" s="8"/>
      <c r="G94" s="8"/>
      <c r="H94" s="8"/>
      <c r="I94" s="8"/>
      <c r="J94" s="8"/>
      <c r="K94" s="8"/>
      <c r="L94" s="8"/>
      <c r="M94" s="8"/>
      <c r="N94" s="8"/>
      <c r="O94" s="8"/>
      <c r="P94" s="8"/>
      <c r="Q94" s="8"/>
      <c r="R94" s="8"/>
      <c r="S94" s="8"/>
      <c r="T94" s="8"/>
      <c r="U94" s="8"/>
      <c r="V94" s="8"/>
      <c r="W94" s="8"/>
      <c r="X94" s="8"/>
      <c r="Y94" s="8"/>
      <c r="Z94" s="8"/>
      <c r="AA94" s="8"/>
      <c r="AB94" s="8"/>
      <c r="AC94" s="8"/>
      <c r="AR94" s="9"/>
      <c r="AS94" s="9"/>
      <c r="AT94" s="9"/>
      <c r="AU94" s="9"/>
      <c r="AV94" s="9"/>
      <c r="AW94" s="9"/>
      <c r="AX94" s="9"/>
      <c r="AY94" s="9"/>
      <c r="AZ94" s="9"/>
      <c r="BA94" s="9"/>
      <c r="BB94" s="9"/>
      <c r="BC94" s="9"/>
      <c r="BD94" s="9"/>
      <c r="BE94" s="9"/>
      <c r="BF94" s="9"/>
      <c r="BG94" s="9"/>
      <c r="BH94" s="9"/>
      <c r="BI94" s="9"/>
      <c r="BJ94" s="9"/>
      <c r="BK94" s="9"/>
      <c r="BL94" s="9"/>
      <c r="BM94" s="9"/>
      <c r="BN94" s="9"/>
    </row>
    <row r="95" spans="1:66">
      <c r="A95" s="8"/>
      <c r="B95" s="8"/>
      <c r="C95" s="8"/>
      <c r="D95" s="8"/>
      <c r="E95" s="8"/>
      <c r="F95" s="8"/>
      <c r="G95" s="8"/>
      <c r="H95" s="8"/>
      <c r="I95" s="8"/>
      <c r="J95" s="8"/>
      <c r="K95" s="8"/>
      <c r="L95" s="8"/>
      <c r="M95" s="8"/>
      <c r="N95" s="8"/>
      <c r="O95" s="8"/>
      <c r="P95" s="8"/>
      <c r="Q95" s="8"/>
      <c r="R95" s="8"/>
      <c r="S95" s="8"/>
      <c r="T95" s="8"/>
      <c r="U95" s="8"/>
      <c r="V95" s="8"/>
      <c r="W95" s="8"/>
      <c r="X95" s="8"/>
      <c r="Y95" s="8"/>
      <c r="Z95" s="8"/>
      <c r="AA95" s="8"/>
      <c r="AB95" s="8"/>
      <c r="AC95" s="8"/>
      <c r="AR95" s="9"/>
      <c r="AS95" s="9"/>
      <c r="AT95" s="9"/>
      <c r="AU95" s="9"/>
      <c r="AV95" s="9"/>
      <c r="AW95" s="9"/>
      <c r="AX95" s="9"/>
      <c r="AY95" s="9"/>
      <c r="AZ95" s="9"/>
      <c r="BA95" s="9"/>
      <c r="BB95" s="9"/>
      <c r="BC95" s="9"/>
      <c r="BD95" s="9"/>
      <c r="BE95" s="9"/>
      <c r="BF95" s="9"/>
      <c r="BG95" s="9"/>
      <c r="BH95" s="9"/>
      <c r="BI95" s="9"/>
      <c r="BJ95" s="9"/>
      <c r="BK95" s="9"/>
      <c r="BL95" s="9"/>
      <c r="BM95" s="9"/>
      <c r="BN95" s="9"/>
    </row>
    <row r="96" spans="1:66">
      <c r="A96" s="8"/>
      <c r="B96" s="8"/>
      <c r="C96" s="8"/>
      <c r="D96" s="8"/>
      <c r="E96" s="8"/>
      <c r="F96" s="8"/>
      <c r="G96" s="8"/>
      <c r="H96" s="8"/>
      <c r="I96" s="8"/>
      <c r="J96" s="8"/>
      <c r="K96" s="8"/>
      <c r="L96" s="8"/>
      <c r="M96" s="8"/>
      <c r="N96" s="8"/>
      <c r="O96" s="8"/>
      <c r="P96" s="8"/>
      <c r="Q96" s="8"/>
      <c r="R96" s="8"/>
      <c r="S96" s="8"/>
      <c r="T96" s="8"/>
      <c r="U96" s="8"/>
      <c r="V96" s="8"/>
      <c r="W96" s="8"/>
      <c r="X96" s="8"/>
      <c r="Y96" s="8"/>
      <c r="Z96" s="8"/>
      <c r="AA96" s="8"/>
      <c r="AB96" s="8"/>
      <c r="AC96" s="8"/>
      <c r="AR96" s="9"/>
      <c r="AS96" s="9"/>
      <c r="AT96" s="9"/>
      <c r="AU96" s="9"/>
      <c r="AV96" s="9"/>
      <c r="AW96" s="9"/>
      <c r="AX96" s="9"/>
      <c r="AY96" s="9"/>
      <c r="AZ96" s="9"/>
      <c r="BA96" s="9"/>
      <c r="BB96" s="9"/>
      <c r="BC96" s="9"/>
      <c r="BD96" s="9"/>
      <c r="BE96" s="9"/>
      <c r="BF96" s="9"/>
      <c r="BG96" s="9"/>
      <c r="BH96" s="9"/>
      <c r="BI96" s="9"/>
      <c r="BJ96" s="9"/>
      <c r="BK96" s="9"/>
      <c r="BL96" s="9"/>
      <c r="BM96" s="9"/>
      <c r="BN96" s="9"/>
    </row>
    <row r="97" spans="1:66">
      <c r="A97" s="8"/>
      <c r="B97" s="8"/>
      <c r="C97" s="8"/>
      <c r="D97" s="8"/>
      <c r="E97" s="8"/>
      <c r="F97" s="8"/>
      <c r="G97" s="8"/>
      <c r="H97" s="8"/>
      <c r="I97" s="8"/>
      <c r="J97" s="8"/>
      <c r="K97" s="8"/>
      <c r="L97" s="8"/>
      <c r="M97" s="8"/>
      <c r="N97" s="8"/>
      <c r="O97" s="8"/>
      <c r="P97" s="8"/>
      <c r="Q97" s="8"/>
      <c r="R97" s="8"/>
      <c r="S97" s="8"/>
      <c r="T97" s="8"/>
      <c r="U97" s="8"/>
      <c r="V97" s="8"/>
      <c r="W97" s="8"/>
      <c r="X97" s="8"/>
      <c r="Y97" s="8"/>
      <c r="Z97" s="8"/>
      <c r="AA97" s="8"/>
      <c r="AB97" s="8"/>
      <c r="AC97" s="8"/>
      <c r="AR97" s="9"/>
      <c r="AS97" s="9"/>
      <c r="AT97" s="9"/>
      <c r="AU97" s="9"/>
      <c r="AV97" s="9"/>
      <c r="AW97" s="9"/>
      <c r="AX97" s="9"/>
      <c r="AY97" s="9"/>
      <c r="AZ97" s="9"/>
      <c r="BA97" s="9"/>
      <c r="BB97" s="9"/>
      <c r="BC97" s="9"/>
      <c r="BD97" s="9"/>
      <c r="BE97" s="9"/>
      <c r="BF97" s="9"/>
      <c r="BG97" s="9"/>
      <c r="BH97" s="9"/>
      <c r="BI97" s="9"/>
      <c r="BJ97" s="9"/>
      <c r="BK97" s="9"/>
      <c r="BL97" s="9"/>
      <c r="BM97" s="9"/>
      <c r="BN97" s="9"/>
    </row>
    <row r="98" spans="1:66">
      <c r="A98" s="8"/>
      <c r="B98" s="8"/>
      <c r="C98" s="8"/>
      <c r="D98" s="8"/>
      <c r="E98" s="8"/>
      <c r="F98" s="8"/>
      <c r="G98" s="8"/>
      <c r="H98" s="8"/>
      <c r="I98" s="8"/>
      <c r="J98" s="8"/>
      <c r="K98" s="8"/>
      <c r="L98" s="8"/>
      <c r="M98" s="8"/>
      <c r="N98" s="8"/>
      <c r="O98" s="8"/>
      <c r="P98" s="8"/>
      <c r="Q98" s="8"/>
      <c r="R98" s="8"/>
      <c r="S98" s="8"/>
      <c r="T98" s="8"/>
      <c r="U98" s="8"/>
      <c r="V98" s="8"/>
      <c r="W98" s="8"/>
      <c r="X98" s="8"/>
      <c r="Y98" s="8"/>
      <c r="Z98" s="8"/>
      <c r="AA98" s="8"/>
      <c r="AB98" s="8"/>
      <c r="AC98" s="8"/>
      <c r="AR98" s="9"/>
      <c r="AS98" s="9"/>
      <c r="AT98" s="9"/>
      <c r="AU98" s="9"/>
      <c r="AV98" s="9"/>
      <c r="AW98" s="9"/>
      <c r="AX98" s="9"/>
      <c r="AY98" s="9"/>
      <c r="AZ98" s="9"/>
      <c r="BA98" s="9"/>
      <c r="BB98" s="9"/>
      <c r="BC98" s="9"/>
      <c r="BD98" s="9"/>
      <c r="BE98" s="9"/>
      <c r="BF98" s="9"/>
      <c r="BG98" s="9"/>
      <c r="BH98" s="9"/>
      <c r="BI98" s="9"/>
      <c r="BJ98" s="9"/>
      <c r="BK98" s="9"/>
      <c r="BL98" s="9"/>
      <c r="BM98" s="9"/>
      <c r="BN98" s="9"/>
    </row>
    <row r="99" spans="1:66">
      <c r="A99" s="8"/>
      <c r="B99" s="8"/>
      <c r="C99" s="8"/>
      <c r="D99" s="8"/>
      <c r="E99" s="8"/>
      <c r="F99" s="8"/>
      <c r="G99" s="8"/>
      <c r="H99" s="8"/>
      <c r="I99" s="8"/>
      <c r="J99" s="8"/>
      <c r="K99" s="8"/>
      <c r="L99" s="8"/>
      <c r="M99" s="8"/>
      <c r="N99" s="8"/>
      <c r="O99" s="8"/>
      <c r="P99" s="8"/>
      <c r="Q99" s="8"/>
      <c r="R99" s="8"/>
      <c r="S99" s="8"/>
      <c r="T99" s="8"/>
      <c r="U99" s="8"/>
      <c r="V99" s="8"/>
      <c r="W99" s="8"/>
      <c r="X99" s="8"/>
      <c r="Y99" s="8"/>
      <c r="Z99" s="8"/>
      <c r="AA99" s="8"/>
      <c r="AB99" s="8"/>
      <c r="AC99" s="8"/>
      <c r="AR99" s="9"/>
      <c r="AS99" s="9"/>
      <c r="AT99" s="9"/>
      <c r="AU99" s="9"/>
      <c r="AV99" s="9"/>
      <c r="AW99" s="9"/>
      <c r="AX99" s="9"/>
      <c r="AY99" s="9"/>
      <c r="AZ99" s="9"/>
      <c r="BA99" s="9"/>
      <c r="BB99" s="9"/>
      <c r="BC99" s="9"/>
      <c r="BD99" s="9"/>
      <c r="BE99" s="9"/>
      <c r="BF99" s="9"/>
      <c r="BG99" s="9"/>
      <c r="BH99" s="9"/>
      <c r="BI99" s="9"/>
      <c r="BJ99" s="9"/>
      <c r="BK99" s="9"/>
      <c r="BL99" s="9"/>
      <c r="BM99" s="9"/>
      <c r="BN99" s="9"/>
    </row>
    <row r="100" spans="1:66">
      <c r="A100" s="8"/>
      <c r="B100" s="8"/>
      <c r="C100" s="8"/>
      <c r="D100" s="8"/>
      <c r="E100" s="8"/>
      <c r="F100" s="8"/>
      <c r="G100" s="8"/>
      <c r="H100" s="8"/>
      <c r="I100" s="8"/>
      <c r="J100" s="8"/>
      <c r="K100" s="8"/>
      <c r="L100" s="8"/>
      <c r="M100" s="8"/>
      <c r="N100" s="8"/>
      <c r="O100" s="8"/>
      <c r="P100" s="8"/>
      <c r="Q100" s="8"/>
      <c r="R100" s="8"/>
      <c r="S100" s="8"/>
      <c r="T100" s="8"/>
      <c r="U100" s="8"/>
      <c r="V100" s="8"/>
      <c r="W100" s="8"/>
      <c r="X100" s="8"/>
      <c r="Y100" s="8"/>
      <c r="Z100" s="8"/>
      <c r="AA100" s="8"/>
      <c r="AB100" s="8"/>
      <c r="AC100" s="8"/>
      <c r="AR100" s="9"/>
      <c r="AS100" s="9"/>
      <c r="AT100" s="9"/>
      <c r="AU100" s="9"/>
      <c r="AV100" s="9"/>
      <c r="AW100" s="9"/>
      <c r="AX100" s="9"/>
      <c r="AY100" s="9"/>
      <c r="AZ100" s="9"/>
      <c r="BA100" s="9"/>
      <c r="BB100" s="9"/>
      <c r="BC100" s="9"/>
      <c r="BD100" s="9"/>
      <c r="BE100" s="9"/>
      <c r="BF100" s="9"/>
      <c r="BG100" s="9"/>
      <c r="BH100" s="9"/>
      <c r="BI100" s="9"/>
      <c r="BJ100" s="9"/>
      <c r="BK100" s="9"/>
      <c r="BL100" s="9"/>
      <c r="BM100" s="9"/>
      <c r="BN100" s="9"/>
    </row>
    <row r="101" spans="1:66">
      <c r="A101" s="8"/>
      <c r="B101" s="8"/>
      <c r="C101" s="8"/>
      <c r="D101" s="8"/>
      <c r="E101" s="8"/>
      <c r="F101" s="8"/>
      <c r="G101" s="8"/>
      <c r="H101" s="8"/>
      <c r="I101" s="8"/>
      <c r="J101" s="8"/>
      <c r="K101" s="8"/>
      <c r="L101" s="8"/>
      <c r="M101" s="8"/>
      <c r="N101" s="8"/>
      <c r="O101" s="8"/>
      <c r="P101" s="8"/>
      <c r="Q101" s="8"/>
      <c r="R101" s="8"/>
      <c r="S101" s="8"/>
      <c r="T101" s="8"/>
      <c r="U101" s="8"/>
      <c r="V101" s="8"/>
      <c r="W101" s="8"/>
      <c r="X101" s="8"/>
      <c r="Y101" s="8"/>
      <c r="Z101" s="8"/>
      <c r="AA101" s="8"/>
      <c r="AB101" s="8"/>
      <c r="AC101" s="8"/>
      <c r="AR101" s="9"/>
      <c r="AS101" s="9"/>
      <c r="AT101" s="9"/>
      <c r="AU101" s="9"/>
      <c r="AV101" s="9"/>
      <c r="AW101" s="9"/>
      <c r="AX101" s="9"/>
      <c r="AY101" s="9"/>
      <c r="AZ101" s="9"/>
      <c r="BA101" s="9"/>
      <c r="BB101" s="9"/>
      <c r="BC101" s="9"/>
      <c r="BD101" s="9"/>
      <c r="BE101" s="9"/>
      <c r="BF101" s="9"/>
      <c r="BG101" s="9"/>
      <c r="BH101" s="9"/>
      <c r="BI101" s="9"/>
      <c r="BJ101" s="9"/>
      <c r="BK101" s="9"/>
      <c r="BL101" s="9"/>
      <c r="BM101" s="9"/>
      <c r="BN101" s="9"/>
    </row>
    <row r="102" spans="1:66">
      <c r="A102" s="8"/>
      <c r="B102" s="8"/>
      <c r="C102" s="8"/>
      <c r="D102" s="8"/>
      <c r="E102" s="8"/>
      <c r="F102" s="8"/>
      <c r="G102" s="8"/>
      <c r="H102" s="8"/>
      <c r="I102" s="8"/>
      <c r="J102" s="8"/>
      <c r="K102" s="8"/>
      <c r="L102" s="8"/>
      <c r="M102" s="8"/>
      <c r="N102" s="8"/>
      <c r="O102" s="8"/>
      <c r="P102" s="8"/>
      <c r="Q102" s="8"/>
      <c r="R102" s="8"/>
      <c r="S102" s="8"/>
      <c r="T102" s="8"/>
      <c r="U102" s="8"/>
      <c r="V102" s="8"/>
      <c r="W102" s="8"/>
      <c r="X102" s="8"/>
      <c r="Y102" s="8"/>
      <c r="Z102" s="8"/>
      <c r="AA102" s="8"/>
      <c r="AB102" s="8"/>
      <c r="AC102" s="8"/>
      <c r="AR102" s="9"/>
      <c r="AS102" s="9"/>
      <c r="AT102" s="9"/>
      <c r="AU102" s="9"/>
      <c r="AV102" s="9"/>
      <c r="AW102" s="9"/>
      <c r="AX102" s="9"/>
      <c r="AY102" s="9"/>
      <c r="AZ102" s="9"/>
      <c r="BA102" s="9"/>
      <c r="BB102" s="9"/>
      <c r="BC102" s="9"/>
      <c r="BD102" s="9"/>
      <c r="BE102" s="9"/>
      <c r="BF102" s="9"/>
      <c r="BG102" s="9"/>
      <c r="BH102" s="9"/>
      <c r="BI102" s="9"/>
      <c r="BJ102" s="9"/>
      <c r="BK102" s="9"/>
      <c r="BL102" s="9"/>
      <c r="BM102" s="9"/>
      <c r="BN102" s="9"/>
    </row>
    <row r="103" spans="1:66">
      <c r="A103" s="8" t="s">
        <v>33</v>
      </c>
      <c r="B103" s="8"/>
      <c r="C103" s="8"/>
      <c r="D103" s="8"/>
      <c r="E103" s="8"/>
      <c r="F103" s="8"/>
      <c r="G103" s="8"/>
      <c r="H103" s="8"/>
      <c r="I103" s="8"/>
      <c r="J103" s="8"/>
      <c r="K103" s="8"/>
      <c r="L103" s="8"/>
      <c r="M103" s="8"/>
      <c r="N103" s="8"/>
      <c r="O103" s="8"/>
      <c r="P103" s="8"/>
      <c r="Q103" s="8"/>
      <c r="R103" s="8"/>
      <c r="S103" s="8"/>
      <c r="T103" s="8"/>
      <c r="U103" s="8"/>
      <c r="V103" s="8"/>
      <c r="W103" s="8"/>
      <c r="X103" s="8"/>
      <c r="Y103" s="8"/>
      <c r="Z103" s="8"/>
      <c r="AA103" s="8"/>
      <c r="AB103" s="8"/>
      <c r="AC103" s="8"/>
      <c r="AR103" s="9"/>
      <c r="AS103" s="9"/>
      <c r="AT103" s="9"/>
      <c r="AU103" s="9"/>
      <c r="AV103" s="9"/>
      <c r="AW103" s="9"/>
      <c r="AX103" s="9"/>
      <c r="AY103" s="9"/>
      <c r="AZ103" s="9"/>
      <c r="BA103" s="9"/>
      <c r="BB103" s="9"/>
      <c r="BC103" s="9"/>
      <c r="BD103" s="9"/>
      <c r="BE103" s="9"/>
      <c r="BF103" s="9"/>
      <c r="BG103" s="9"/>
      <c r="BH103" s="9"/>
      <c r="BI103" s="9"/>
      <c r="BJ103" s="9"/>
      <c r="BK103" s="9"/>
      <c r="BL103" s="9"/>
      <c r="BM103" s="9"/>
      <c r="BN103" s="9"/>
    </row>
    <row r="104" spans="1:66">
      <c r="A104" s="8" t="s">
        <v>34</v>
      </c>
      <c r="B104" s="8"/>
      <c r="C104" s="8"/>
      <c r="D104" s="8"/>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R104" s="9"/>
      <c r="AS104" s="9"/>
      <c r="AT104" s="9"/>
      <c r="AU104" s="9"/>
      <c r="AV104" s="9"/>
      <c r="AW104" s="9"/>
      <c r="AX104" s="9"/>
      <c r="AY104" s="9"/>
      <c r="AZ104" s="9"/>
      <c r="BA104" s="9"/>
      <c r="BB104" s="9"/>
      <c r="BC104" s="9"/>
      <c r="BD104" s="9"/>
      <c r="BE104" s="9"/>
      <c r="BF104" s="9"/>
      <c r="BG104" s="9"/>
      <c r="BH104" s="9"/>
      <c r="BI104" s="9"/>
      <c r="BJ104" s="9"/>
      <c r="BK104" s="9"/>
      <c r="BL104" s="9"/>
      <c r="BM104" s="9"/>
      <c r="BN104" s="9"/>
    </row>
    <row r="105" spans="1:66">
      <c r="A105" s="8" t="s">
        <v>25</v>
      </c>
      <c r="B105" s="8"/>
      <c r="C105" s="8">
        <f>N1</f>
        <v>1980</v>
      </c>
      <c r="D105" s="8">
        <f>O1</f>
        <v>1981</v>
      </c>
      <c r="E105" s="8">
        <f>P1</f>
        <v>1982</v>
      </c>
      <c r="F105" s="8"/>
      <c r="G105" s="8"/>
      <c r="H105" s="8"/>
      <c r="I105" s="8"/>
      <c r="J105" s="8"/>
      <c r="K105" s="8"/>
      <c r="L105" s="8"/>
      <c r="M105" s="8"/>
      <c r="N105" s="8"/>
      <c r="O105" s="8"/>
      <c r="P105" s="8"/>
      <c r="Q105" s="8"/>
      <c r="R105" s="8"/>
      <c r="S105" s="8"/>
      <c r="T105" s="8"/>
      <c r="U105" s="8"/>
      <c r="V105" s="8"/>
      <c r="W105" s="8"/>
      <c r="X105" s="8"/>
      <c r="Y105" s="8"/>
      <c r="Z105" s="8"/>
      <c r="AA105" s="8"/>
      <c r="AB105" s="8"/>
      <c r="AC105" s="8"/>
      <c r="AR105" s="9"/>
      <c r="AS105" s="9"/>
      <c r="AT105" s="9"/>
      <c r="AU105" s="9"/>
      <c r="AV105" s="9"/>
      <c r="AW105" s="9"/>
      <c r="AX105" s="9"/>
      <c r="AY105" s="9"/>
      <c r="AZ105" s="9"/>
      <c r="BA105" s="9"/>
      <c r="BB105" s="9"/>
      <c r="BC105" s="9"/>
      <c r="BD105" s="9"/>
      <c r="BE105" s="9"/>
      <c r="BF105" s="9"/>
      <c r="BG105" s="9"/>
      <c r="BH105" s="9"/>
      <c r="BI105" s="9"/>
      <c r="BJ105" s="9"/>
      <c r="BK105" s="9"/>
      <c r="BL105" s="9"/>
      <c r="BM105" s="9"/>
      <c r="BN105" s="9"/>
    </row>
    <row r="106" spans="1:66">
      <c r="A106" s="8" t="s">
        <v>36</v>
      </c>
      <c r="B106" s="8"/>
      <c r="C106" s="8">
        <f>N32</f>
        <v>272.39999999999998</v>
      </c>
      <c r="D106" s="8">
        <f>O32</f>
        <v>275.39999999999998</v>
      </c>
      <c r="E106" s="8">
        <f>P32</f>
        <v>255</v>
      </c>
      <c r="F106" s="8"/>
      <c r="G106" s="8"/>
      <c r="H106" s="8"/>
      <c r="I106" s="8"/>
      <c r="J106" s="8"/>
      <c r="K106" s="8"/>
      <c r="L106" s="8"/>
      <c r="M106" s="8"/>
      <c r="N106" s="8"/>
      <c r="O106" s="8"/>
      <c r="P106" s="8"/>
      <c r="Q106" s="8"/>
      <c r="R106" s="8"/>
      <c r="S106" s="8"/>
      <c r="T106" s="8"/>
      <c r="U106" s="8"/>
      <c r="V106" s="8"/>
      <c r="W106" s="8"/>
      <c r="X106" s="8"/>
      <c r="Y106" s="8"/>
      <c r="Z106" s="8"/>
      <c r="AA106" s="8"/>
      <c r="AB106" s="8"/>
      <c r="AC106" s="8"/>
      <c r="AR106" s="9"/>
      <c r="AS106" s="9"/>
      <c r="AT106" s="9"/>
      <c r="AU106" s="9"/>
      <c r="AV106" s="9"/>
      <c r="AW106" s="9"/>
      <c r="AX106" s="9"/>
      <c r="AY106" s="9"/>
      <c r="AZ106" s="9"/>
      <c r="BA106" s="9"/>
      <c r="BB106" s="9"/>
      <c r="BC106" s="9"/>
      <c r="BD106" s="9"/>
      <c r="BE106" s="9"/>
      <c r="BF106" s="9"/>
      <c r="BG106" s="9"/>
      <c r="BH106" s="9"/>
      <c r="BI106" s="9"/>
      <c r="BJ106" s="9"/>
      <c r="BK106" s="9"/>
      <c r="BL106" s="9"/>
      <c r="BM106" s="9"/>
      <c r="BN106" s="9"/>
    </row>
    <row r="107" spans="1:66">
      <c r="A107" s="8"/>
      <c r="B107" s="8"/>
      <c r="C107" s="8"/>
      <c r="D107" s="8"/>
      <c r="E107" s="8"/>
      <c r="F107" s="8"/>
      <c r="G107" s="8"/>
      <c r="H107" s="8"/>
      <c r="I107" s="8"/>
      <c r="J107" s="8"/>
      <c r="K107" s="8"/>
      <c r="L107" s="8"/>
      <c r="M107" s="8"/>
      <c r="N107" s="8"/>
      <c r="O107" s="8"/>
      <c r="P107" s="8"/>
      <c r="Q107" s="8"/>
      <c r="R107" s="8"/>
      <c r="S107" s="8"/>
      <c r="T107" s="8"/>
      <c r="U107" s="8"/>
      <c r="V107" s="8"/>
      <c r="W107" s="8"/>
      <c r="X107" s="8"/>
      <c r="Y107" s="8"/>
      <c r="Z107" s="8"/>
      <c r="AA107" s="8"/>
      <c r="AB107" s="8"/>
      <c r="AC107" s="8"/>
      <c r="AR107" s="9"/>
      <c r="AS107" s="9"/>
      <c r="AT107" s="9"/>
      <c r="AU107" s="9"/>
      <c r="AV107" s="9"/>
      <c r="AW107" s="9"/>
      <c r="AX107" s="9"/>
      <c r="AY107" s="9"/>
      <c r="AZ107" s="9"/>
      <c r="BA107" s="9"/>
      <c r="BB107" s="9"/>
      <c r="BC107" s="9"/>
      <c r="BD107" s="9"/>
      <c r="BE107" s="9"/>
      <c r="BF107" s="9"/>
      <c r="BG107" s="9"/>
      <c r="BH107" s="9"/>
      <c r="BI107" s="9"/>
      <c r="BJ107" s="9"/>
      <c r="BK107" s="9"/>
      <c r="BL107" s="9"/>
      <c r="BM107" s="9"/>
      <c r="BN107" s="9"/>
    </row>
    <row r="108" spans="1:66">
      <c r="A108" s="8" t="s">
        <v>37</v>
      </c>
      <c r="B108" s="8"/>
      <c r="C108" s="8"/>
      <c r="D108" s="8"/>
      <c r="E108" s="8"/>
      <c r="F108" s="8"/>
      <c r="G108" s="8"/>
      <c r="H108" s="8"/>
      <c r="I108" s="8"/>
      <c r="J108" s="8"/>
      <c r="K108" s="8"/>
      <c r="L108" s="8"/>
      <c r="M108" s="8"/>
      <c r="N108" s="8"/>
      <c r="O108" s="8"/>
      <c r="P108" s="8"/>
      <c r="Q108" s="8"/>
      <c r="R108" s="8"/>
      <c r="S108" s="8"/>
      <c r="T108" s="8"/>
      <c r="U108" s="8"/>
      <c r="V108" s="8"/>
      <c r="W108" s="8"/>
      <c r="X108" s="8"/>
      <c r="Y108" s="8"/>
      <c r="Z108" s="8"/>
      <c r="AA108" s="8"/>
      <c r="AB108" s="8"/>
      <c r="AC108" s="8"/>
      <c r="AR108" s="9"/>
      <c r="AS108" s="9"/>
      <c r="AT108" s="9"/>
      <c r="AU108" s="9"/>
      <c r="AV108" s="9"/>
      <c r="AW108" s="9"/>
      <c r="AX108" s="9"/>
      <c r="AY108" s="9"/>
      <c r="AZ108" s="9"/>
      <c r="BA108" s="9"/>
      <c r="BB108" s="9"/>
      <c r="BC108" s="9"/>
      <c r="BD108" s="9"/>
      <c r="BE108" s="9"/>
      <c r="BF108" s="9"/>
      <c r="BG108" s="9"/>
      <c r="BH108" s="9"/>
      <c r="BI108" s="9"/>
      <c r="BJ108" s="9"/>
      <c r="BK108" s="9"/>
      <c r="BL108" s="9"/>
      <c r="BM108" s="9"/>
      <c r="BN108" s="9"/>
    </row>
    <row r="109" spans="1:66">
      <c r="A109" s="8" t="s">
        <v>25</v>
      </c>
      <c r="B109" s="8"/>
      <c r="C109" s="8">
        <f>AS1</f>
        <v>2011</v>
      </c>
      <c r="D109" s="8">
        <f>AT1</f>
        <v>2012</v>
      </c>
      <c r="E109" s="8">
        <f>AU1</f>
        <v>2013</v>
      </c>
      <c r="F109" s="8"/>
      <c r="G109" s="8"/>
      <c r="H109" s="8"/>
      <c r="I109" s="8"/>
      <c r="J109" s="8"/>
      <c r="K109" s="8"/>
      <c r="L109" s="8"/>
      <c r="M109" s="8"/>
      <c r="N109" s="8"/>
      <c r="O109" s="8"/>
      <c r="P109" s="8"/>
      <c r="Q109" s="8"/>
      <c r="R109" s="8"/>
      <c r="S109" s="8"/>
      <c r="T109" s="8"/>
      <c r="U109" s="8"/>
      <c r="V109" s="8"/>
      <c r="W109" s="8"/>
      <c r="X109" s="8"/>
      <c r="Y109" s="8"/>
      <c r="Z109" s="8"/>
      <c r="AA109" s="8"/>
      <c r="AB109" s="8"/>
      <c r="AC109" s="8"/>
      <c r="AR109" s="9"/>
      <c r="AS109" s="9"/>
      <c r="AT109" s="9"/>
      <c r="AU109" s="9"/>
      <c r="AV109" s="9"/>
      <c r="AW109" s="9"/>
      <c r="AX109" s="9"/>
      <c r="AY109" s="9"/>
      <c r="AZ109" s="9"/>
      <c r="BA109" s="9"/>
      <c r="BB109" s="9"/>
      <c r="BC109" s="9"/>
      <c r="BD109" s="9"/>
      <c r="BE109" s="9"/>
      <c r="BF109" s="9"/>
      <c r="BG109" s="9"/>
      <c r="BH109" s="9"/>
      <c r="BI109" s="9"/>
      <c r="BJ109" s="9"/>
      <c r="BK109" s="9"/>
      <c r="BL109" s="9"/>
      <c r="BM109" s="9"/>
      <c r="BN109" s="9"/>
    </row>
    <row r="110" spans="1:66">
      <c r="A110" s="8" t="s">
        <v>38</v>
      </c>
      <c r="B110" s="8"/>
      <c r="C110" s="8">
        <f>AS33</f>
        <v>51.291057618041997</v>
      </c>
      <c r="D110" s="8">
        <f>AT33</f>
        <v>52.691229587317203</v>
      </c>
      <c r="E110" s="8">
        <f>AU33</f>
        <v>50.573946697890001</v>
      </c>
      <c r="F110" s="8"/>
      <c r="G110" s="8"/>
      <c r="H110" s="8"/>
      <c r="I110" s="8"/>
      <c r="J110" s="8"/>
      <c r="K110" s="8"/>
      <c r="L110" s="8"/>
      <c r="M110" s="8"/>
      <c r="N110" s="8"/>
      <c r="O110" s="8"/>
      <c r="P110" s="8"/>
      <c r="Q110" s="8"/>
      <c r="R110" s="8"/>
      <c r="S110" s="8"/>
      <c r="T110" s="8"/>
      <c r="U110" s="8"/>
      <c r="V110" s="8"/>
      <c r="W110" s="8"/>
      <c r="X110" s="8"/>
      <c r="Y110" s="8"/>
      <c r="Z110" s="8"/>
      <c r="AA110" s="8"/>
      <c r="AB110" s="8"/>
      <c r="AC110" s="8"/>
      <c r="AR110" s="9"/>
      <c r="AS110" s="9"/>
      <c r="AT110" s="9"/>
      <c r="AU110" s="9" t="s">
        <v>69</v>
      </c>
      <c r="AV110" s="9"/>
      <c r="AW110" s="9"/>
      <c r="AX110" s="9"/>
      <c r="AY110" s="9"/>
      <c r="AZ110" s="9"/>
      <c r="BA110" s="9"/>
      <c r="BB110" s="9"/>
      <c r="BC110" s="9"/>
      <c r="BD110" s="9"/>
      <c r="BE110" s="9"/>
      <c r="BF110" s="9"/>
      <c r="BG110" s="9"/>
      <c r="BH110" s="9"/>
      <c r="BI110" s="9"/>
      <c r="BJ110" s="9"/>
      <c r="BK110" s="9"/>
      <c r="BL110" s="9"/>
      <c r="BM110" s="9"/>
      <c r="BN110" s="9"/>
    </row>
    <row r="111" spans="1:66">
      <c r="A111" s="8"/>
      <c r="B111" s="8"/>
      <c r="C111" s="8"/>
      <c r="D111" s="8"/>
      <c r="E111" s="8"/>
      <c r="F111" s="8"/>
      <c r="G111" s="8"/>
      <c r="H111" s="8"/>
      <c r="I111" s="8"/>
      <c r="J111" s="8"/>
      <c r="K111" s="8"/>
      <c r="L111" s="8"/>
      <c r="M111" s="8"/>
      <c r="N111" s="8"/>
      <c r="O111" s="8"/>
      <c r="P111" s="8"/>
      <c r="Q111" s="8" t="s">
        <v>63</v>
      </c>
      <c r="R111" s="8"/>
      <c r="S111" s="8"/>
      <c r="T111" s="8"/>
      <c r="U111" s="8"/>
      <c r="V111" s="8"/>
      <c r="W111" s="8"/>
      <c r="X111" s="8"/>
      <c r="Y111" s="8"/>
      <c r="Z111" s="8"/>
      <c r="AA111" s="8"/>
      <c r="AB111" s="8"/>
      <c r="AC111" s="8"/>
      <c r="AR111" s="9"/>
      <c r="AS111" s="9"/>
      <c r="AT111" s="9"/>
      <c r="AU111" s="9"/>
      <c r="AV111" s="9"/>
      <c r="AW111" s="9"/>
      <c r="AX111" s="9"/>
      <c r="AY111" s="9"/>
      <c r="AZ111" s="9"/>
      <c r="BA111" s="9"/>
      <c r="BB111" s="9"/>
      <c r="BC111" s="9"/>
      <c r="BD111" s="9"/>
      <c r="BE111" s="9"/>
      <c r="BF111" s="9"/>
      <c r="BG111" s="9"/>
      <c r="BH111" s="9"/>
      <c r="BI111" s="9"/>
      <c r="BJ111" s="9"/>
      <c r="BK111" s="9"/>
      <c r="BL111" s="9"/>
      <c r="BM111" s="9"/>
      <c r="BN111" s="9"/>
    </row>
    <row r="112" spans="1:66">
      <c r="A112" s="8" t="s">
        <v>39</v>
      </c>
      <c r="B112" s="8"/>
      <c r="C112" s="8">
        <f>C110/C106</f>
        <v>0.18829316306182819</v>
      </c>
      <c r="D112" s="8">
        <f t="shared" ref="D112:E112" si="24">D110/D106</f>
        <v>0.19132617860318521</v>
      </c>
      <c r="E112" s="8">
        <f t="shared" si="24"/>
        <v>0.19832920273682353</v>
      </c>
      <c r="F112" s="8"/>
      <c r="G112" s="8"/>
      <c r="H112" s="8"/>
      <c r="I112" s="8"/>
      <c r="J112" s="8"/>
      <c r="K112" s="8"/>
      <c r="L112" s="8"/>
      <c r="M112" s="8"/>
      <c r="N112" s="8"/>
      <c r="O112" s="8"/>
      <c r="P112" s="8"/>
      <c r="Q112" s="8" t="s">
        <v>62</v>
      </c>
      <c r="R112" s="8"/>
      <c r="S112" s="8"/>
      <c r="T112" s="8"/>
      <c r="U112" s="8"/>
      <c r="V112" s="8"/>
      <c r="W112" s="8"/>
      <c r="X112" s="8"/>
      <c r="Y112" s="8"/>
      <c r="Z112" s="8"/>
      <c r="AA112" s="8"/>
      <c r="AB112" s="8"/>
      <c r="AC112" s="8"/>
      <c r="AR112" s="9"/>
      <c r="AS112" s="9"/>
      <c r="AT112" s="9"/>
      <c r="AU112" s="9"/>
      <c r="AV112" s="9"/>
      <c r="AW112" s="9"/>
      <c r="AX112" s="9"/>
      <c r="AY112" s="9"/>
      <c r="AZ112" s="9"/>
      <c r="BA112" s="9"/>
      <c r="BB112" s="9"/>
      <c r="BC112" s="9"/>
      <c r="BD112" s="9"/>
      <c r="BE112" s="9"/>
      <c r="BF112" s="9"/>
      <c r="BG112" s="9"/>
      <c r="BH112" s="9"/>
      <c r="BI112" s="9"/>
      <c r="BJ112" s="9"/>
      <c r="BK112" s="9"/>
      <c r="BL112" s="9"/>
      <c r="BM112" s="9"/>
      <c r="BN112" s="9"/>
    </row>
    <row r="113" spans="1:66">
      <c r="A113" s="8"/>
      <c r="B113" s="8"/>
      <c r="C113" s="8"/>
      <c r="D113" s="8"/>
      <c r="E113" s="8"/>
      <c r="F113" s="8"/>
      <c r="G113" s="8"/>
      <c r="H113" s="8"/>
      <c r="I113" s="8"/>
      <c r="J113" s="8"/>
      <c r="K113" s="8"/>
      <c r="L113" s="8"/>
      <c r="M113" s="8"/>
      <c r="N113" s="8"/>
      <c r="O113" s="8"/>
      <c r="P113" s="8"/>
      <c r="Q113" s="8"/>
      <c r="R113" s="8"/>
      <c r="S113" s="8"/>
      <c r="T113" s="8"/>
      <c r="U113" s="8"/>
      <c r="V113" s="8"/>
      <c r="W113" s="8"/>
      <c r="X113" s="8"/>
      <c r="Y113" s="8"/>
      <c r="Z113" s="8"/>
      <c r="AA113" s="8"/>
      <c r="AB113" s="8"/>
      <c r="AC113" s="8"/>
      <c r="AR113" s="9"/>
      <c r="AS113" s="9"/>
      <c r="AT113" s="9"/>
      <c r="AU113" s="9"/>
      <c r="AV113" s="9"/>
      <c r="AW113" s="9"/>
      <c r="AX113" s="9"/>
      <c r="AY113" s="9"/>
      <c r="AZ113" s="9"/>
      <c r="BA113" s="9"/>
      <c r="BB113" s="9"/>
      <c r="BC113" s="9"/>
      <c r="BD113" s="9"/>
      <c r="BE113" s="9"/>
      <c r="BF113" s="9"/>
      <c r="BG113" s="9"/>
      <c r="BH113" s="9"/>
      <c r="BI113" s="9"/>
      <c r="BJ113" s="9"/>
      <c r="BK113" s="9"/>
      <c r="BL113" s="9"/>
      <c r="BM113" s="9"/>
      <c r="BN113" s="9"/>
    </row>
    <row r="114" spans="1:66">
      <c r="A114" s="8" t="s">
        <v>40</v>
      </c>
      <c r="B114" s="8"/>
      <c r="C114" s="8"/>
      <c r="D114" s="8"/>
      <c r="E114" s="8"/>
      <c r="F114" s="8"/>
      <c r="G114" s="8"/>
      <c r="H114" s="8"/>
      <c r="I114" s="8"/>
      <c r="J114" s="8"/>
      <c r="K114" s="8"/>
      <c r="L114" s="8"/>
      <c r="M114" s="8"/>
      <c r="N114" s="8"/>
      <c r="O114" s="8"/>
      <c r="P114" s="8"/>
      <c r="Q114" s="8"/>
      <c r="R114" s="8"/>
      <c r="S114" s="8"/>
      <c r="T114" s="8"/>
      <c r="U114" s="8"/>
      <c r="V114" s="8"/>
      <c r="W114" s="8"/>
      <c r="X114" s="8"/>
      <c r="Y114" s="8"/>
      <c r="Z114" s="8"/>
      <c r="AA114" s="8"/>
      <c r="AB114" s="8"/>
      <c r="AC114" s="8"/>
      <c r="AR114" s="9"/>
      <c r="AS114" s="9"/>
      <c r="AT114" s="9"/>
      <c r="AU114" s="9"/>
      <c r="AV114" s="9"/>
      <c r="AW114" s="9"/>
      <c r="AX114" s="9"/>
      <c r="AY114" s="9"/>
      <c r="AZ114" s="9"/>
      <c r="BA114" s="9"/>
      <c r="BB114" s="9"/>
      <c r="BC114" s="9"/>
      <c r="BD114" s="9"/>
      <c r="BE114" s="9"/>
      <c r="BF114" s="9"/>
      <c r="BG114" s="9"/>
      <c r="BH114" s="9"/>
      <c r="BI114" s="9"/>
      <c r="BJ114" s="9"/>
      <c r="BK114" s="9"/>
      <c r="BL114" s="9"/>
      <c r="BM114" s="9"/>
      <c r="BN114" s="9"/>
    </row>
    <row r="115" spans="1:66">
      <c r="A115" s="8" t="s">
        <v>41</v>
      </c>
      <c r="B115" s="8"/>
      <c r="C115" s="8"/>
      <c r="D115" s="8"/>
      <c r="E115" s="8"/>
      <c r="F115" s="8"/>
      <c r="G115" s="8"/>
      <c r="H115" s="8"/>
      <c r="I115" s="8"/>
      <c r="J115" s="8"/>
      <c r="K115" s="8"/>
      <c r="L115" s="8"/>
      <c r="M115" s="8"/>
      <c r="N115" s="8"/>
      <c r="O115" s="8"/>
      <c r="P115" s="8"/>
      <c r="Q115" s="8"/>
      <c r="R115" s="8"/>
      <c r="S115" s="8"/>
      <c r="T115" s="8"/>
      <c r="U115" s="8"/>
      <c r="V115" s="8"/>
      <c r="W115" s="8"/>
      <c r="X115" s="8"/>
      <c r="Y115" s="8"/>
      <c r="Z115" s="8"/>
      <c r="AA115" s="8"/>
      <c r="AB115" s="8"/>
      <c r="AC115" s="8"/>
      <c r="AR115" s="9"/>
      <c r="AS115" s="9"/>
      <c r="AT115" s="9"/>
      <c r="AU115" s="9"/>
      <c r="AV115" s="9"/>
      <c r="AW115" s="9"/>
      <c r="AX115" s="9"/>
      <c r="AY115" s="9"/>
      <c r="AZ115" s="9"/>
      <c r="BA115" s="9"/>
      <c r="BB115" s="9"/>
      <c r="BC115" s="9"/>
      <c r="BD115" s="9"/>
      <c r="BE115" s="9"/>
      <c r="BF115" s="9"/>
      <c r="BG115" s="9"/>
      <c r="BH115" s="9"/>
      <c r="BI115" s="9"/>
      <c r="BJ115" s="9"/>
      <c r="BK115" s="9"/>
      <c r="BL115" s="9"/>
      <c r="BM115" s="9"/>
      <c r="BN115" s="9"/>
    </row>
    <row r="116" spans="1:66">
      <c r="A116" s="8"/>
      <c r="B116" s="8"/>
      <c r="C116" s="8"/>
      <c r="D116" s="8"/>
      <c r="E116" s="8"/>
      <c r="F116" s="8"/>
      <c r="G116" s="8"/>
      <c r="H116" s="8"/>
      <c r="I116" s="8"/>
      <c r="J116" s="8"/>
      <c r="K116" s="8"/>
      <c r="L116" s="8"/>
      <c r="M116" s="8"/>
      <c r="N116" s="8"/>
      <c r="O116" s="8"/>
      <c r="P116" s="8"/>
      <c r="Q116" s="8"/>
      <c r="R116" s="8"/>
      <c r="S116" s="8"/>
      <c r="T116" s="8"/>
      <c r="U116" s="8"/>
      <c r="V116" s="8"/>
      <c r="W116" s="8"/>
      <c r="X116" s="8"/>
      <c r="Y116" s="8"/>
      <c r="Z116" s="8"/>
      <c r="AA116" s="8"/>
      <c r="AB116" s="8"/>
      <c r="AC116" s="8"/>
      <c r="AR116" s="9"/>
      <c r="AS116" s="9"/>
      <c r="AT116" s="9"/>
      <c r="AU116" s="9"/>
      <c r="AV116" s="9"/>
      <c r="AW116" s="9"/>
      <c r="AX116" s="9"/>
      <c r="AY116" s="9"/>
      <c r="AZ116" s="9"/>
      <c r="BA116" s="9"/>
      <c r="BB116" s="9"/>
      <c r="BC116" s="9"/>
      <c r="BD116" s="9"/>
      <c r="BE116" s="9"/>
      <c r="BF116" s="9"/>
      <c r="BG116" s="9"/>
      <c r="BH116" s="9"/>
      <c r="BI116" s="9"/>
      <c r="BJ116" s="9"/>
      <c r="BK116" s="9"/>
      <c r="BL116" s="9"/>
      <c r="BM116" s="9"/>
      <c r="BN116" s="9"/>
    </row>
    <row r="117" spans="1:66">
      <c r="A117" s="8" t="s">
        <v>42</v>
      </c>
      <c r="B117" s="8"/>
      <c r="C117" s="8"/>
      <c r="D117" s="8"/>
      <c r="E117" s="8"/>
      <c r="F117" s="8"/>
      <c r="G117" s="8"/>
      <c r="H117" s="8"/>
      <c r="I117" s="8"/>
      <c r="J117" s="8"/>
      <c r="K117" s="8"/>
      <c r="L117" s="8"/>
      <c r="M117" s="8"/>
      <c r="N117" s="8"/>
      <c r="O117" s="8"/>
      <c r="P117" s="8"/>
      <c r="Q117" s="8"/>
      <c r="R117" s="8"/>
      <c r="S117" s="8"/>
      <c r="T117" s="8"/>
      <c r="U117" s="8"/>
      <c r="V117" s="8"/>
      <c r="W117" s="8"/>
      <c r="X117" s="8"/>
      <c r="Y117" s="8"/>
      <c r="Z117" s="8"/>
      <c r="AA117" s="8"/>
      <c r="AB117" s="8"/>
      <c r="AC117" s="8"/>
      <c r="AR117" s="9"/>
      <c r="AS117" s="9"/>
      <c r="AT117" s="9"/>
      <c r="AU117" s="9"/>
      <c r="AV117" s="9"/>
      <c r="AW117" s="9"/>
      <c r="AX117" s="9"/>
      <c r="AY117" s="9"/>
      <c r="AZ117" s="9"/>
      <c r="BA117" s="9"/>
      <c r="BB117" s="9"/>
      <c r="BC117" s="9"/>
      <c r="BD117" s="9"/>
      <c r="BE117" s="9"/>
      <c r="BF117" s="9"/>
      <c r="BG117" s="9"/>
      <c r="BH117" s="9"/>
      <c r="BI117" s="9"/>
      <c r="BJ117" s="9"/>
      <c r="BK117" s="9"/>
      <c r="BL117" s="9"/>
      <c r="BM117" s="9"/>
      <c r="BN117" s="9"/>
    </row>
    <row r="118" spans="1:66">
      <c r="A118" s="8" t="s">
        <v>43</v>
      </c>
      <c r="B118" s="8"/>
      <c r="C118" s="8"/>
      <c r="D118" s="8"/>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R118" s="9"/>
      <c r="AS118" s="9"/>
      <c r="AT118" s="9"/>
      <c r="AU118" s="9"/>
      <c r="AV118" s="9"/>
      <c r="AW118" s="9"/>
      <c r="AX118" s="9"/>
      <c r="AY118" s="9"/>
      <c r="AZ118" s="9"/>
      <c r="BA118" s="9"/>
      <c r="BB118" s="9"/>
      <c r="BC118" s="9"/>
      <c r="BD118" s="9"/>
      <c r="BE118" s="9"/>
      <c r="BF118" s="9"/>
      <c r="BG118" s="9"/>
      <c r="BH118" s="9"/>
      <c r="BI118" s="9"/>
      <c r="BJ118" s="9"/>
      <c r="BK118" s="9"/>
      <c r="BL118" s="9"/>
      <c r="BM118" s="9"/>
      <c r="BN118" s="9"/>
    </row>
    <row r="119" spans="1:66">
      <c r="A119" s="8" t="s">
        <v>44</v>
      </c>
      <c r="B119" s="8"/>
      <c r="C119" s="8"/>
      <c r="D119" s="8"/>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R119" s="9"/>
      <c r="AS119" s="9"/>
      <c r="AT119" s="9"/>
      <c r="AU119" s="9"/>
      <c r="AV119" s="9"/>
      <c r="AW119" s="9"/>
      <c r="AX119" s="9"/>
      <c r="AY119" s="9"/>
      <c r="AZ119" s="9"/>
      <c r="BA119" s="9"/>
      <c r="BB119" s="9"/>
      <c r="BC119" s="9"/>
      <c r="BD119" s="9"/>
      <c r="BE119" s="9"/>
      <c r="BF119" s="9"/>
      <c r="BG119" s="9"/>
      <c r="BH119" s="9"/>
      <c r="BI119" s="9"/>
      <c r="BJ119" s="9"/>
      <c r="BK119" s="9"/>
      <c r="BL119" s="9"/>
      <c r="BM119" s="9"/>
      <c r="BN119" s="9"/>
    </row>
    <row r="120" spans="1:66">
      <c r="A120" s="8"/>
      <c r="B120" s="8"/>
      <c r="C120" s="8"/>
      <c r="D120" s="8"/>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R120" s="9"/>
      <c r="AS120" s="9"/>
      <c r="AT120" s="9"/>
      <c r="AU120" s="9"/>
      <c r="AV120" s="9"/>
      <c r="AW120" s="9"/>
      <c r="AX120" s="9"/>
      <c r="AY120" s="9"/>
      <c r="AZ120" s="9"/>
      <c r="BA120" s="9"/>
      <c r="BB120" s="9"/>
      <c r="BC120" s="9"/>
      <c r="BD120" s="9"/>
      <c r="BE120" s="9"/>
      <c r="BF120" s="9"/>
      <c r="BG120" s="9"/>
      <c r="BH120" s="9"/>
      <c r="BI120" s="9"/>
      <c r="BJ120" s="9"/>
      <c r="BK120" s="9"/>
      <c r="BL120" s="9"/>
      <c r="BM120" s="9"/>
      <c r="BN120" s="9"/>
    </row>
    <row r="121" spans="1:66">
      <c r="A121" s="8" t="s">
        <v>46</v>
      </c>
      <c r="B121" s="8"/>
      <c r="C121" s="8"/>
      <c r="D121" s="8"/>
      <c r="E121" s="8"/>
      <c r="F121" s="8"/>
      <c r="G121" s="8"/>
      <c r="H121" s="8"/>
      <c r="I121" s="8"/>
      <c r="J121" s="8"/>
      <c r="K121" s="8"/>
      <c r="L121" s="8"/>
      <c r="M121" s="8"/>
      <c r="N121" s="8"/>
      <c r="O121" s="8"/>
      <c r="P121" s="8"/>
      <c r="Q121" s="8"/>
      <c r="R121" s="8"/>
      <c r="S121" s="8"/>
      <c r="T121" s="8"/>
      <c r="U121" s="8"/>
      <c r="V121" s="8"/>
      <c r="W121" s="8"/>
      <c r="X121" s="8"/>
      <c r="Y121" s="8"/>
      <c r="Z121" s="8"/>
      <c r="AA121" s="8"/>
      <c r="AB121" s="8"/>
      <c r="AC121" s="8"/>
      <c r="AR121" s="9"/>
      <c r="AS121" s="9"/>
      <c r="AT121" s="9"/>
      <c r="AU121" s="9"/>
      <c r="AV121" s="9"/>
      <c r="AW121" s="9"/>
      <c r="AX121" s="9"/>
      <c r="AY121" s="9"/>
      <c r="AZ121" s="9"/>
      <c r="BA121" s="9"/>
      <c r="BB121" s="9"/>
      <c r="BC121" s="9"/>
      <c r="BD121" s="9"/>
      <c r="BE121" s="9"/>
      <c r="BF121" s="9"/>
      <c r="BG121" s="9"/>
      <c r="BH121" s="9"/>
      <c r="BI121" s="9"/>
      <c r="BJ121" s="9"/>
      <c r="BK121" s="9"/>
      <c r="BL121" s="9"/>
      <c r="BM121" s="9"/>
      <c r="BN121" s="9"/>
    </row>
    <row r="122" spans="1:66">
      <c r="A122" s="8" t="s">
        <v>47</v>
      </c>
      <c r="B122" s="8"/>
      <c r="C122" s="8"/>
      <c r="D122" s="8"/>
      <c r="E122" s="8"/>
      <c r="F122" s="8"/>
      <c r="G122" s="8"/>
      <c r="H122" s="8"/>
      <c r="I122" s="8"/>
      <c r="J122" s="8"/>
      <c r="K122" s="8"/>
      <c r="L122" s="8"/>
      <c r="M122" s="8"/>
      <c r="N122" s="8"/>
      <c r="O122" s="8"/>
      <c r="P122" s="8"/>
      <c r="Q122" s="8"/>
      <c r="R122" s="8"/>
      <c r="S122" s="8"/>
      <c r="T122" s="8"/>
      <c r="U122" s="8"/>
      <c r="V122" s="8"/>
      <c r="W122" s="8"/>
      <c r="X122" s="8"/>
      <c r="Y122" s="8"/>
      <c r="Z122" s="8"/>
      <c r="AA122" s="8"/>
      <c r="AB122" s="8"/>
      <c r="AC122" s="8"/>
      <c r="AR122" s="9"/>
      <c r="AS122" s="9"/>
      <c r="AT122" s="9"/>
      <c r="AU122" s="9"/>
      <c r="AV122" s="9"/>
      <c r="AW122" s="9"/>
      <c r="AX122" s="9"/>
      <c r="AY122" s="9"/>
      <c r="AZ122" s="9"/>
      <c r="BA122" s="9"/>
      <c r="BB122" s="9"/>
      <c r="BC122" s="9"/>
      <c r="BD122" s="9"/>
      <c r="BE122" s="9"/>
      <c r="BF122" s="9"/>
      <c r="BG122" s="9"/>
      <c r="BH122" s="9"/>
      <c r="BI122" s="9"/>
      <c r="BJ122" s="9"/>
      <c r="BK122" s="9"/>
      <c r="BL122" s="9"/>
      <c r="BM122" s="9"/>
      <c r="BN122" s="9"/>
    </row>
    <row r="123" spans="1:66">
      <c r="A123" s="8" t="s">
        <v>48</v>
      </c>
      <c r="B123" s="8"/>
      <c r="C123" s="8"/>
      <c r="D123" s="8"/>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R123" s="9"/>
      <c r="AS123" s="9"/>
      <c r="AT123" s="9"/>
      <c r="AU123" s="9"/>
      <c r="AV123" s="9"/>
      <c r="AW123" s="9"/>
      <c r="AX123" s="9"/>
      <c r="AY123" s="9"/>
      <c r="AZ123" s="9"/>
      <c r="BA123" s="9"/>
      <c r="BB123" s="9"/>
      <c r="BC123" s="9"/>
      <c r="BD123" s="9"/>
      <c r="BE123" s="9"/>
      <c r="BF123" s="9"/>
      <c r="BG123" s="9"/>
      <c r="BH123" s="9"/>
      <c r="BI123" s="9"/>
      <c r="BJ123" s="9"/>
      <c r="BK123" s="9"/>
      <c r="BL123" s="9"/>
      <c r="BM123" s="9"/>
      <c r="BN123" s="9"/>
    </row>
    <row r="124" spans="1:66">
      <c r="A124" s="8"/>
      <c r="B124" s="8"/>
      <c r="C124" s="8"/>
      <c r="D124" s="8"/>
      <c r="E124" s="8"/>
      <c r="F124" s="8"/>
      <c r="G124" s="8"/>
      <c r="H124" s="8"/>
      <c r="I124" s="8"/>
      <c r="J124" s="8"/>
      <c r="K124" s="8"/>
      <c r="L124" s="8"/>
      <c r="M124" s="8"/>
      <c r="N124" s="8"/>
      <c r="O124" s="8"/>
      <c r="P124" s="8"/>
      <c r="Q124" s="8"/>
      <c r="R124" s="8"/>
      <c r="S124" s="8"/>
      <c r="T124" s="8"/>
      <c r="U124" s="8"/>
      <c r="V124" s="8"/>
      <c r="W124" s="8"/>
      <c r="X124" s="8"/>
      <c r="Y124" s="8"/>
      <c r="Z124" s="8"/>
      <c r="AA124" s="8"/>
      <c r="AB124" s="8"/>
      <c r="AC124" s="8"/>
      <c r="AR124" s="9"/>
      <c r="AS124" s="9"/>
      <c r="AT124" s="9"/>
      <c r="AU124" s="9"/>
      <c r="AV124" s="9"/>
      <c r="AW124" s="9"/>
      <c r="AX124" s="9"/>
      <c r="AY124" s="9"/>
      <c r="AZ124" s="9"/>
      <c r="BA124" s="9"/>
      <c r="BB124" s="9"/>
      <c r="BC124" s="9"/>
      <c r="BD124" s="9"/>
      <c r="BE124" s="9"/>
      <c r="BF124" s="9"/>
      <c r="BG124" s="9"/>
      <c r="BH124" s="9"/>
      <c r="BI124" s="9"/>
      <c r="BJ124" s="9"/>
      <c r="BK124" s="9"/>
      <c r="BL124" s="9"/>
      <c r="BM124" s="9"/>
      <c r="BN124" s="9"/>
    </row>
    <row r="125" spans="1:66">
      <c r="A125" s="8" t="s">
        <v>49</v>
      </c>
      <c r="B125" s="8"/>
      <c r="C125" s="8"/>
      <c r="D125" s="8"/>
      <c r="E125" s="8"/>
      <c r="F125" s="8"/>
      <c r="G125" s="8"/>
      <c r="H125" s="8"/>
      <c r="I125" s="8"/>
      <c r="J125" s="8"/>
      <c r="K125" s="8"/>
      <c r="L125" s="8"/>
      <c r="M125" s="8"/>
      <c r="N125" s="8"/>
      <c r="O125" s="8"/>
      <c r="P125" s="8"/>
      <c r="Q125" s="8"/>
      <c r="R125" s="8"/>
      <c r="S125" s="8"/>
      <c r="T125" s="8"/>
      <c r="U125" s="8"/>
      <c r="V125" s="8"/>
      <c r="W125" s="8"/>
      <c r="X125" s="8"/>
      <c r="Y125" s="8"/>
      <c r="Z125" s="8"/>
      <c r="AA125" s="8"/>
      <c r="AB125" s="8"/>
      <c r="AC125" s="8"/>
      <c r="AR125" s="9"/>
      <c r="AS125" s="9"/>
      <c r="AT125" s="9"/>
      <c r="AU125" s="9"/>
      <c r="AV125" s="9"/>
      <c r="AW125" s="9"/>
      <c r="AX125" s="9"/>
      <c r="AY125" s="9"/>
      <c r="AZ125" s="9"/>
      <c r="BA125" s="9"/>
      <c r="BB125" s="9"/>
      <c r="BC125" s="9"/>
      <c r="BD125" s="9"/>
      <c r="BE125" s="9"/>
      <c r="BF125" s="9"/>
      <c r="BG125" s="9"/>
      <c r="BH125" s="9"/>
      <c r="BI125" s="9"/>
      <c r="BJ125" s="9"/>
      <c r="BK125" s="9"/>
      <c r="BL125" s="9"/>
      <c r="BM125" s="9"/>
      <c r="BN125" s="9"/>
    </row>
    <row r="126" spans="1:66">
      <c r="A126" s="8" t="s">
        <v>50</v>
      </c>
      <c r="B126" s="8"/>
      <c r="C126" s="8"/>
      <c r="D126" s="8"/>
      <c r="E126" s="8"/>
      <c r="F126" s="8"/>
      <c r="G126" s="8"/>
      <c r="H126" s="8"/>
      <c r="I126" s="8"/>
      <c r="J126" s="8"/>
      <c r="K126" s="8"/>
      <c r="L126" s="8"/>
      <c r="M126" s="8"/>
      <c r="N126" s="8"/>
      <c r="O126" s="8"/>
      <c r="P126" s="8"/>
      <c r="Q126" s="8"/>
      <c r="R126" s="8"/>
      <c r="S126" s="8"/>
      <c r="T126" s="8"/>
      <c r="U126" s="8"/>
      <c r="V126" s="8"/>
      <c r="W126" s="8"/>
      <c r="X126" s="8"/>
      <c r="Y126" s="8"/>
      <c r="Z126" s="8"/>
      <c r="AA126" s="8"/>
      <c r="AB126" s="8"/>
      <c r="AC126" s="8"/>
      <c r="AR126" s="9"/>
      <c r="AS126" s="9"/>
      <c r="AT126" s="9"/>
      <c r="AU126" s="9"/>
      <c r="AV126" s="9" t="s">
        <v>27</v>
      </c>
      <c r="AW126" s="9"/>
      <c r="AX126" s="9"/>
      <c r="AY126" s="9"/>
      <c r="AZ126" s="9"/>
      <c r="BA126" s="9"/>
      <c r="BB126" s="9"/>
      <c r="BC126" s="9"/>
      <c r="BD126" s="9"/>
      <c r="BE126" s="9"/>
      <c r="BF126" s="9"/>
      <c r="BG126" s="9"/>
      <c r="BH126" s="9"/>
      <c r="BI126" s="9"/>
      <c r="BJ126" s="9"/>
      <c r="BK126" s="9"/>
      <c r="BL126" s="9"/>
      <c r="BM126" s="9"/>
      <c r="BN126" s="9"/>
    </row>
    <row r="127" spans="1:66">
      <c r="A127" s="8"/>
      <c r="B127" s="8"/>
      <c r="C127" s="8"/>
      <c r="D127" s="8"/>
      <c r="E127" s="8"/>
      <c r="F127" s="8"/>
      <c r="G127" s="8"/>
      <c r="H127" s="8"/>
      <c r="I127" s="8"/>
      <c r="J127" s="8"/>
      <c r="K127" s="8"/>
      <c r="L127" s="8"/>
      <c r="M127" s="8"/>
      <c r="N127" s="8"/>
      <c r="O127" s="8"/>
      <c r="P127" s="8"/>
      <c r="Q127" s="8"/>
      <c r="R127" s="8"/>
      <c r="S127" s="8"/>
      <c r="T127" s="8"/>
      <c r="U127" s="8"/>
      <c r="V127" s="8"/>
      <c r="W127" s="8"/>
      <c r="X127" s="8"/>
      <c r="Y127" s="8"/>
      <c r="Z127" s="8"/>
      <c r="AA127" s="8"/>
      <c r="AB127" s="8"/>
      <c r="AC127" s="8"/>
      <c r="AR127" s="9"/>
      <c r="AS127" s="9"/>
      <c r="AT127" s="9"/>
      <c r="AU127" s="9"/>
      <c r="AV127" s="9"/>
      <c r="AW127" s="9"/>
      <c r="AX127" s="9"/>
      <c r="AY127" s="9"/>
      <c r="AZ127" s="9"/>
      <c r="BA127" s="9"/>
      <c r="BB127" s="9"/>
      <c r="BC127" s="9"/>
      <c r="BD127" s="9"/>
      <c r="BE127" s="9"/>
      <c r="BF127" s="9"/>
      <c r="BG127" s="9"/>
      <c r="BH127" s="9"/>
      <c r="BI127" s="9"/>
      <c r="BJ127" s="9"/>
      <c r="BK127" s="9"/>
      <c r="BL127" s="9"/>
      <c r="BM127" s="9"/>
      <c r="BN127" s="9"/>
    </row>
    <row r="128" spans="1:66">
      <c r="A128" s="8"/>
      <c r="B128" s="8"/>
      <c r="C128" s="8"/>
      <c r="D128" s="8"/>
      <c r="E128" s="8"/>
      <c r="F128" s="8"/>
      <c r="G128" s="8"/>
      <c r="H128" s="8"/>
      <c r="I128" s="8"/>
      <c r="J128" s="8"/>
      <c r="K128" s="8"/>
      <c r="L128" s="8"/>
      <c r="M128" s="8"/>
      <c r="N128" s="8"/>
      <c r="O128" s="8"/>
      <c r="P128" s="8"/>
      <c r="Q128" s="8"/>
      <c r="R128" s="8"/>
      <c r="S128" s="8"/>
      <c r="T128" s="8"/>
      <c r="U128" s="8"/>
      <c r="V128" s="8"/>
      <c r="W128" s="8"/>
      <c r="X128" s="8"/>
      <c r="Y128" s="8"/>
      <c r="Z128" s="8"/>
      <c r="AA128" s="8"/>
      <c r="AB128" s="8"/>
      <c r="AC128" s="8"/>
      <c r="AR128" s="9"/>
      <c r="AS128" s="9"/>
      <c r="AT128" s="9"/>
      <c r="AU128" s="9"/>
      <c r="AV128" s="9"/>
      <c r="AW128" s="9"/>
      <c r="AX128" s="9"/>
      <c r="AY128" s="9"/>
      <c r="AZ128" s="9"/>
      <c r="BA128" s="9"/>
      <c r="BB128" s="9"/>
      <c r="BC128" s="9"/>
      <c r="BD128" s="9"/>
      <c r="BE128" s="9"/>
      <c r="BF128" s="9"/>
      <c r="BG128" s="9"/>
      <c r="BH128" s="9"/>
      <c r="BI128" s="9"/>
      <c r="BJ128" s="9"/>
      <c r="BK128" s="9"/>
      <c r="BL128" s="9"/>
      <c r="BM128" s="9"/>
      <c r="BN128" s="9"/>
    </row>
    <row r="129" spans="1:66">
      <c r="A129" s="8"/>
      <c r="B129" s="8"/>
      <c r="C129" s="8"/>
      <c r="D129" s="8"/>
      <c r="E129" s="8"/>
      <c r="F129" s="8"/>
      <c r="G129" s="8"/>
      <c r="H129" s="8"/>
      <c r="I129" s="8"/>
      <c r="J129" s="8"/>
      <c r="K129" s="8"/>
      <c r="L129" s="8"/>
      <c r="M129" s="8"/>
      <c r="N129" s="8"/>
      <c r="O129" s="8"/>
      <c r="P129" s="8"/>
      <c r="Q129" s="8"/>
      <c r="R129" s="8"/>
      <c r="S129" s="8"/>
      <c r="T129" s="8"/>
      <c r="U129" s="8"/>
      <c r="V129" s="8"/>
      <c r="W129" s="8"/>
      <c r="X129" s="8"/>
      <c r="Y129" s="8"/>
      <c r="Z129" s="8"/>
      <c r="AA129" s="8"/>
      <c r="AB129" s="8"/>
      <c r="AC129" s="8"/>
      <c r="AR129" s="9"/>
      <c r="AS129" s="9"/>
      <c r="AT129" s="9"/>
      <c r="AU129" s="9"/>
      <c r="AV129" s="9"/>
      <c r="AW129" s="9"/>
      <c r="AX129" s="9"/>
      <c r="AY129" s="9"/>
      <c r="AZ129" s="9"/>
      <c r="BA129" s="9"/>
      <c r="BB129" s="9"/>
      <c r="BC129" s="9"/>
      <c r="BD129" s="9"/>
      <c r="BE129" s="9"/>
      <c r="BF129" s="9"/>
      <c r="BG129" s="9"/>
      <c r="BH129" s="9"/>
      <c r="BI129" s="9"/>
      <c r="BJ129" s="9"/>
      <c r="BK129" s="9"/>
      <c r="BL129" s="9"/>
      <c r="BM129" s="9"/>
      <c r="BN129" s="9"/>
    </row>
    <row r="130" spans="1:66">
      <c r="A130" s="8"/>
      <c r="B130" s="8"/>
      <c r="C130" s="8"/>
      <c r="D130" s="8"/>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R130" s="9"/>
      <c r="AS130" s="9"/>
      <c r="AT130" s="9"/>
      <c r="AU130" s="9"/>
      <c r="AV130" s="9"/>
      <c r="AW130" s="9"/>
      <c r="AX130" s="9"/>
      <c r="AY130" s="9"/>
      <c r="AZ130" s="9"/>
      <c r="BA130" s="9"/>
      <c r="BB130" s="9"/>
      <c r="BC130" s="9"/>
      <c r="BD130" s="9"/>
      <c r="BE130" s="9"/>
      <c r="BF130" s="9"/>
      <c r="BG130" s="9"/>
      <c r="BH130" s="9"/>
      <c r="BI130" s="9"/>
      <c r="BJ130" s="9"/>
      <c r="BK130" s="9"/>
      <c r="BL130" s="9"/>
      <c r="BM130" s="9"/>
      <c r="BN130" s="9"/>
    </row>
    <row r="131" spans="1:66">
      <c r="A131" s="8"/>
      <c r="B131" s="8"/>
      <c r="C131" s="8"/>
      <c r="D131" s="8"/>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R131" s="9"/>
      <c r="AS131" s="9"/>
      <c r="AT131" s="9"/>
      <c r="AU131" s="9"/>
      <c r="AV131" s="9"/>
      <c r="AW131" s="9"/>
      <c r="AX131" s="9"/>
      <c r="AY131" s="9"/>
      <c r="AZ131" s="9"/>
      <c r="BA131" s="9"/>
      <c r="BB131" s="9"/>
      <c r="BC131" s="9"/>
      <c r="BD131" s="9"/>
      <c r="BE131" s="9"/>
      <c r="BF131" s="9"/>
      <c r="BG131" s="9"/>
      <c r="BH131" s="9"/>
      <c r="BI131" s="9"/>
      <c r="BJ131" s="9"/>
      <c r="BK131" s="9"/>
      <c r="BL131" s="9"/>
      <c r="BM131" s="9"/>
      <c r="BN131" s="9"/>
    </row>
    <row r="132" spans="1:66">
      <c r="A132" s="8"/>
      <c r="B132" s="8"/>
      <c r="C132" s="8"/>
      <c r="D132" s="8"/>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R132" s="9"/>
      <c r="AS132" s="9"/>
      <c r="AT132" s="9"/>
      <c r="AU132" s="9"/>
      <c r="AV132" s="9"/>
      <c r="AW132" s="9"/>
      <c r="AX132" s="9"/>
      <c r="AY132" s="9"/>
      <c r="AZ132" s="9"/>
      <c r="BA132" s="9"/>
      <c r="BB132" s="9"/>
      <c r="BC132" s="9"/>
      <c r="BD132" s="9"/>
      <c r="BE132" s="9"/>
      <c r="BF132" s="9"/>
      <c r="BG132" s="9"/>
      <c r="BH132" s="9"/>
      <c r="BI132" s="9"/>
      <c r="BJ132" s="9"/>
      <c r="BK132" s="9"/>
      <c r="BL132" s="9"/>
      <c r="BM132" s="9"/>
      <c r="BN132" s="9"/>
    </row>
    <row r="133" spans="1:66">
      <c r="A133" s="8"/>
      <c r="B133" s="8"/>
      <c r="C133" s="8"/>
      <c r="D133" s="8"/>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R133" s="9"/>
      <c r="AS133" s="9"/>
      <c r="AT133" s="9"/>
      <c r="AU133" s="9"/>
      <c r="AV133" s="9"/>
      <c r="AW133" s="9"/>
      <c r="AX133" s="9"/>
      <c r="AY133" s="9"/>
      <c r="AZ133" s="9"/>
      <c r="BA133" s="9"/>
      <c r="BB133" s="9"/>
      <c r="BC133" s="9"/>
      <c r="BD133" s="9"/>
      <c r="BE133" s="9"/>
      <c r="BF133" s="9"/>
      <c r="BG133" s="9"/>
      <c r="BH133" s="9"/>
      <c r="BI133" s="9"/>
      <c r="BJ133" s="9"/>
      <c r="BK133" s="9"/>
      <c r="BL133" s="9"/>
      <c r="BM133" s="9"/>
      <c r="BN133" s="9"/>
    </row>
    <row r="134" spans="1:66">
      <c r="A134" s="8"/>
      <c r="B134" s="8"/>
      <c r="C134" s="8"/>
      <c r="D134" s="8"/>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R134" s="9"/>
      <c r="AS134" s="9"/>
      <c r="AT134" s="9"/>
      <c r="AU134" s="9"/>
      <c r="AV134" s="9"/>
      <c r="AW134" s="9"/>
      <c r="AX134" s="9"/>
      <c r="AY134" s="9"/>
      <c r="AZ134" s="9"/>
      <c r="BA134" s="9"/>
      <c r="BB134" s="9"/>
      <c r="BC134" s="9"/>
      <c r="BD134" s="9"/>
      <c r="BE134" s="9"/>
      <c r="BF134" s="9"/>
      <c r="BG134" s="9"/>
      <c r="BH134" s="9"/>
      <c r="BI134" s="9"/>
      <c r="BJ134" s="9"/>
      <c r="BK134" s="9"/>
      <c r="BL134" s="9"/>
      <c r="BM134" s="9"/>
      <c r="BN134" s="9"/>
    </row>
    <row r="135" spans="1:66">
      <c r="AR135" s="9"/>
      <c r="AS135" s="9"/>
      <c r="AT135" s="9"/>
      <c r="AU135" s="9"/>
      <c r="AV135" s="9"/>
      <c r="AW135" s="9"/>
      <c r="AX135" s="9"/>
      <c r="AY135" s="9"/>
      <c r="AZ135" s="9"/>
      <c r="BA135" s="9"/>
      <c r="BB135" s="9"/>
      <c r="BC135" s="9"/>
      <c r="BD135" s="9"/>
      <c r="BE135" s="9"/>
      <c r="BF135" s="9"/>
      <c r="BG135" s="9"/>
      <c r="BH135" s="9"/>
      <c r="BI135" s="9"/>
      <c r="BJ135" s="9"/>
      <c r="BK135" s="9"/>
      <c r="BL135" s="9"/>
      <c r="BM135" s="9"/>
      <c r="BN135" s="9"/>
    </row>
    <row r="136" spans="1:66">
      <c r="AR136" s="9"/>
      <c r="AS136" s="9"/>
      <c r="AT136" s="9"/>
      <c r="AU136" s="9"/>
      <c r="AV136" s="9"/>
      <c r="AW136" s="9"/>
      <c r="AX136" s="9"/>
      <c r="AY136" s="9"/>
      <c r="AZ136" s="9"/>
      <c r="BA136" s="9"/>
      <c r="BB136" s="9"/>
      <c r="BC136" s="9"/>
      <c r="BD136" s="9"/>
      <c r="BE136" s="9"/>
      <c r="BF136" s="9"/>
      <c r="BG136" s="9"/>
      <c r="BH136" s="9"/>
      <c r="BI136" s="9"/>
      <c r="BJ136" s="9"/>
      <c r="BK136" s="9"/>
      <c r="BL136" s="9"/>
      <c r="BM136" s="9"/>
      <c r="BN136" s="9"/>
    </row>
    <row r="137" spans="1:66">
      <c r="AR137" s="9"/>
      <c r="AS137" s="9"/>
      <c r="AT137" s="9"/>
      <c r="AU137" s="9"/>
      <c r="AV137" s="9"/>
      <c r="AW137" s="9"/>
      <c r="AX137" s="9"/>
      <c r="AY137" s="9"/>
      <c r="AZ137" s="9"/>
      <c r="BA137" s="9"/>
      <c r="BB137" s="9"/>
      <c r="BC137" s="9"/>
      <c r="BD137" s="9"/>
      <c r="BE137" s="9"/>
      <c r="BF137" s="9"/>
      <c r="BG137" s="9"/>
      <c r="BH137" s="9"/>
      <c r="BI137" s="9"/>
      <c r="BJ137" s="9"/>
      <c r="BK137" s="9"/>
      <c r="BL137" s="9"/>
      <c r="BM137" s="9"/>
      <c r="BN137" s="9"/>
    </row>
    <row r="138" spans="1:66">
      <c r="AR138" s="9"/>
      <c r="AS138" s="9"/>
      <c r="AT138" s="9"/>
      <c r="AU138" s="9"/>
      <c r="AV138" s="9"/>
      <c r="AW138" s="9"/>
      <c r="AX138" s="9"/>
      <c r="AY138" s="9"/>
      <c r="AZ138" s="9"/>
      <c r="BA138" s="9"/>
      <c r="BB138" s="9"/>
      <c r="BC138" s="9"/>
      <c r="BD138" s="9"/>
      <c r="BE138" s="9"/>
      <c r="BF138" s="9"/>
      <c r="BG138" s="9"/>
      <c r="BH138" s="9"/>
      <c r="BI138" s="9"/>
      <c r="BJ138" s="9"/>
      <c r="BK138" s="9"/>
      <c r="BL138" s="9"/>
      <c r="BM138" s="9"/>
      <c r="BN138" s="9"/>
    </row>
    <row r="139" spans="1:66">
      <c r="AR139" s="9"/>
      <c r="AS139" s="9"/>
      <c r="AT139" s="9"/>
      <c r="AU139" s="9"/>
      <c r="AV139" s="9"/>
      <c r="AW139" s="9"/>
      <c r="AX139" s="9"/>
      <c r="AY139" s="9"/>
      <c r="AZ139" s="9"/>
      <c r="BA139" s="9"/>
      <c r="BB139" s="9"/>
      <c r="BC139" s="9"/>
      <c r="BD139" s="9"/>
      <c r="BE139" s="9"/>
      <c r="BF139" s="9"/>
      <c r="BG139" s="9"/>
      <c r="BH139" s="9"/>
      <c r="BI139" s="9"/>
      <c r="BJ139" s="9"/>
      <c r="BK139" s="9"/>
      <c r="BL139" s="9"/>
      <c r="BM139" s="9"/>
      <c r="BN139" s="9"/>
    </row>
    <row r="140" spans="1:66" ht="29">
      <c r="A140" s="22" t="s">
        <v>82</v>
      </c>
      <c r="B140" s="22"/>
      <c r="C140" s="22"/>
      <c r="D140" s="22"/>
      <c r="E140" s="22"/>
      <c r="F140" s="22"/>
      <c r="G140" s="22"/>
      <c r="H140" s="22"/>
      <c r="I140" s="22"/>
      <c r="J140" s="22"/>
      <c r="K140" s="22"/>
      <c r="L140" s="22"/>
    </row>
    <row r="141" spans="1:66">
      <c r="A141" s="13" t="s">
        <v>89</v>
      </c>
      <c r="B141" s="13"/>
      <c r="C141" s="13"/>
      <c r="D141" s="13"/>
      <c r="E141" s="13"/>
      <c r="F141" s="13"/>
      <c r="G141" s="13"/>
      <c r="H141" s="13"/>
      <c r="I141" s="13"/>
      <c r="J141" s="13"/>
      <c r="K141" s="13"/>
      <c r="L141" s="13"/>
    </row>
    <row r="142" spans="1:66">
      <c r="A142" s="13"/>
      <c r="B142" s="13"/>
      <c r="C142" s="13"/>
      <c r="D142" s="13"/>
      <c r="E142" s="13"/>
      <c r="F142" s="13"/>
      <c r="G142" s="13"/>
      <c r="H142" s="13"/>
      <c r="I142" s="13"/>
      <c r="J142" s="13"/>
      <c r="K142" s="13"/>
      <c r="L142" s="13"/>
    </row>
    <row r="143" spans="1:66">
      <c r="A143" s="13"/>
      <c r="B143" s="13"/>
      <c r="C143" s="13"/>
      <c r="D143" s="13"/>
      <c r="E143" s="13"/>
      <c r="F143" s="13"/>
      <c r="G143" s="13"/>
      <c r="H143" s="13"/>
      <c r="I143" s="13"/>
      <c r="J143" s="13"/>
      <c r="K143" s="13"/>
      <c r="L143" s="13"/>
    </row>
    <row r="144" spans="1:66">
      <c r="A144" s="13"/>
      <c r="B144" s="13"/>
      <c r="C144" s="13"/>
      <c r="D144" s="13"/>
      <c r="E144" s="13"/>
      <c r="F144" s="13"/>
      <c r="G144" s="13"/>
      <c r="H144" s="13"/>
      <c r="I144" s="13"/>
      <c r="J144" s="13"/>
      <c r="K144" s="13"/>
      <c r="L144" s="13"/>
    </row>
    <row r="145" spans="1:12">
      <c r="A145" s="13"/>
      <c r="B145" s="13"/>
      <c r="C145" s="13"/>
      <c r="D145" s="13"/>
      <c r="E145" s="13"/>
      <c r="F145" s="13"/>
      <c r="G145" s="13"/>
      <c r="H145" s="13"/>
      <c r="I145" s="13"/>
      <c r="J145" s="13"/>
      <c r="K145" s="13"/>
      <c r="L145" s="13"/>
    </row>
    <row r="146" spans="1:12">
      <c r="A146" s="13"/>
      <c r="B146" s="13"/>
      <c r="C146" s="13"/>
      <c r="D146" s="13"/>
      <c r="E146" s="13"/>
      <c r="F146" s="13"/>
      <c r="G146" s="13"/>
      <c r="H146" s="13"/>
      <c r="I146" s="13"/>
      <c r="J146" s="13"/>
      <c r="K146" s="13"/>
      <c r="L146" s="13"/>
    </row>
    <row r="147" spans="1:12">
      <c r="A147" s="13"/>
      <c r="B147" s="13"/>
      <c r="C147" s="13"/>
      <c r="D147" s="13"/>
      <c r="E147" s="13"/>
      <c r="F147" s="13"/>
      <c r="G147" s="13"/>
      <c r="H147" s="13"/>
      <c r="I147" s="13"/>
      <c r="J147" s="13"/>
      <c r="K147" s="13"/>
      <c r="L147" s="13"/>
    </row>
    <row r="148" spans="1:12">
      <c r="A148" s="13"/>
      <c r="B148" s="13"/>
      <c r="C148" s="13"/>
      <c r="D148" s="13"/>
      <c r="E148" s="13"/>
      <c r="F148" s="13"/>
      <c r="G148" s="13"/>
      <c r="H148" s="13"/>
      <c r="I148" s="13"/>
      <c r="J148" s="13"/>
      <c r="K148" s="13"/>
      <c r="L148" s="13"/>
    </row>
    <row r="149" spans="1:12">
      <c r="A149" s="13"/>
      <c r="B149" s="13"/>
      <c r="C149" s="13"/>
      <c r="D149" s="13"/>
      <c r="E149" s="13"/>
      <c r="F149" s="13"/>
      <c r="G149" s="13"/>
      <c r="H149" s="13"/>
      <c r="I149" s="13"/>
      <c r="J149" s="13"/>
      <c r="K149" s="13"/>
      <c r="L149" s="13"/>
    </row>
    <row r="150" spans="1:12">
      <c r="A150" s="13"/>
      <c r="B150" s="13"/>
      <c r="C150" s="13"/>
      <c r="D150" s="13"/>
      <c r="E150" s="13"/>
      <c r="F150" s="13"/>
      <c r="G150" s="13"/>
      <c r="H150" s="13"/>
      <c r="I150" s="13"/>
      <c r="J150" s="13"/>
      <c r="K150" s="13"/>
      <c r="L150" s="13"/>
    </row>
    <row r="151" spans="1:12">
      <c r="A151" s="13"/>
      <c r="B151" s="13"/>
      <c r="C151" s="13"/>
      <c r="D151" s="13"/>
      <c r="E151" s="13"/>
      <c r="F151" s="13"/>
      <c r="G151" s="13"/>
      <c r="H151" s="13"/>
      <c r="I151" s="13"/>
      <c r="J151" s="13"/>
      <c r="K151" s="13"/>
      <c r="L151" s="13"/>
    </row>
    <row r="152" spans="1:12">
      <c r="A152" s="13"/>
      <c r="B152" s="13"/>
      <c r="C152" s="13"/>
      <c r="D152" s="13"/>
      <c r="E152" s="13"/>
      <c r="F152" s="13"/>
      <c r="G152" s="13"/>
      <c r="H152" s="13"/>
      <c r="I152" s="13"/>
      <c r="J152" s="13"/>
      <c r="K152" s="13"/>
      <c r="L152" s="13"/>
    </row>
    <row r="153" spans="1:12">
      <c r="A153" s="13"/>
      <c r="B153" s="13"/>
      <c r="C153" s="13"/>
      <c r="D153" s="13"/>
      <c r="E153" s="13"/>
      <c r="F153" s="13"/>
      <c r="G153" s="13"/>
      <c r="H153" s="13"/>
      <c r="I153" s="13"/>
      <c r="J153" s="13"/>
      <c r="K153" s="13"/>
      <c r="L153" s="13"/>
    </row>
    <row r="154" spans="1:12">
      <c r="A154" s="13"/>
      <c r="B154" s="13"/>
      <c r="C154" s="13"/>
      <c r="D154" s="13"/>
      <c r="E154" s="13"/>
      <c r="F154" s="13"/>
      <c r="G154" s="13"/>
      <c r="H154" s="13"/>
      <c r="I154" s="13"/>
      <c r="J154" s="13"/>
      <c r="K154" s="13"/>
      <c r="L154" s="13"/>
    </row>
    <row r="155" spans="1:12">
      <c r="A155" s="13"/>
      <c r="B155" s="13"/>
      <c r="C155" s="13"/>
      <c r="D155" s="13"/>
      <c r="E155" s="13"/>
      <c r="F155" s="13"/>
      <c r="G155" s="13"/>
      <c r="H155" s="13"/>
      <c r="I155" s="13"/>
      <c r="J155" s="13"/>
      <c r="K155" s="13"/>
      <c r="L155" s="13"/>
    </row>
    <row r="156" spans="1:12">
      <c r="A156" s="13"/>
      <c r="B156" s="13"/>
      <c r="C156" s="13"/>
      <c r="D156" s="13"/>
      <c r="E156" s="13"/>
      <c r="F156" s="13"/>
      <c r="G156" s="13" t="s">
        <v>86</v>
      </c>
      <c r="H156" s="13"/>
      <c r="I156" s="13"/>
      <c r="J156" s="13"/>
      <c r="K156" s="13"/>
      <c r="L156" s="13"/>
    </row>
    <row r="157" spans="1:12">
      <c r="A157" s="13"/>
      <c r="B157" s="13"/>
      <c r="C157" s="13"/>
      <c r="D157" s="13"/>
      <c r="E157" s="13"/>
      <c r="F157" s="13"/>
      <c r="G157" s="13" t="s">
        <v>87</v>
      </c>
      <c r="H157" s="13"/>
      <c r="I157" s="13"/>
      <c r="J157" s="13"/>
      <c r="K157" s="13"/>
      <c r="L157" s="13"/>
    </row>
    <row r="158" spans="1:12">
      <c r="A158" s="13"/>
      <c r="B158" s="13"/>
      <c r="C158" s="13"/>
      <c r="D158" s="13"/>
      <c r="E158" s="13"/>
      <c r="F158" s="13"/>
      <c r="G158" s="13" t="s">
        <v>88</v>
      </c>
      <c r="H158" s="13"/>
      <c r="I158" s="13"/>
      <c r="J158" s="13"/>
      <c r="K158" s="13"/>
      <c r="L158" s="13"/>
    </row>
    <row r="159" spans="1:12">
      <c r="A159" s="13"/>
      <c r="B159" s="13"/>
      <c r="C159" s="13"/>
      <c r="D159" s="13"/>
      <c r="E159" s="13"/>
      <c r="F159" s="13"/>
      <c r="G159" s="13" t="s">
        <v>90</v>
      </c>
      <c r="H159" s="13"/>
      <c r="I159" s="13"/>
      <c r="J159" s="13"/>
      <c r="K159" s="13"/>
      <c r="L159" s="13"/>
    </row>
    <row r="160" spans="1:12">
      <c r="A160" s="13"/>
      <c r="B160" s="13"/>
      <c r="C160" s="13"/>
      <c r="D160" s="13"/>
      <c r="E160" s="13"/>
      <c r="F160" s="13"/>
      <c r="G160" s="13"/>
      <c r="H160" s="13"/>
      <c r="I160" s="13"/>
      <c r="J160" s="13"/>
      <c r="K160" s="13"/>
      <c r="L160" s="13"/>
    </row>
    <row r="161" spans="1:12">
      <c r="A161" s="13"/>
      <c r="B161" s="13"/>
      <c r="C161" s="13"/>
      <c r="D161" s="13"/>
      <c r="E161" s="13"/>
      <c r="F161" s="13"/>
      <c r="G161" s="13"/>
      <c r="H161" s="13"/>
      <c r="I161" s="13"/>
      <c r="J161" s="13"/>
      <c r="K161" s="13"/>
      <c r="L161" s="13"/>
    </row>
    <row r="162" spans="1:12">
      <c r="A162" s="13"/>
      <c r="B162" s="13"/>
      <c r="C162" s="13"/>
      <c r="D162" s="13"/>
      <c r="E162" s="13"/>
      <c r="F162" s="13"/>
      <c r="G162" s="13"/>
      <c r="H162" s="13"/>
      <c r="I162" s="13"/>
      <c r="J162" s="13"/>
      <c r="K162" s="13"/>
      <c r="L162" s="13"/>
    </row>
    <row r="163" spans="1:12">
      <c r="A163" s="13"/>
      <c r="B163" s="13"/>
      <c r="C163" s="13"/>
      <c r="D163" s="13"/>
      <c r="E163" s="13"/>
      <c r="F163" s="13"/>
      <c r="G163" s="13"/>
      <c r="H163" s="13"/>
      <c r="I163" s="13"/>
      <c r="J163" s="13"/>
      <c r="K163" s="13"/>
      <c r="L163" s="13"/>
    </row>
    <row r="164" spans="1:12">
      <c r="A164" s="13"/>
      <c r="B164" s="13"/>
      <c r="C164" s="13"/>
      <c r="D164" s="13"/>
      <c r="E164" s="13"/>
      <c r="F164" s="13"/>
      <c r="G164" s="13"/>
      <c r="H164" s="13"/>
      <c r="I164" s="13"/>
      <c r="J164" s="13"/>
      <c r="K164" s="13"/>
      <c r="L164" s="13"/>
    </row>
    <row r="165" spans="1:12">
      <c r="A165" s="13"/>
      <c r="B165" s="13"/>
      <c r="C165" s="13"/>
      <c r="D165" s="13"/>
      <c r="E165" s="13"/>
      <c r="F165" s="13"/>
      <c r="G165" s="13"/>
      <c r="H165" s="13"/>
      <c r="I165" s="13"/>
      <c r="J165" s="13"/>
      <c r="K165" s="13"/>
      <c r="L165" s="13"/>
    </row>
    <row r="166" spans="1:12">
      <c r="A166" s="13"/>
      <c r="B166" s="13"/>
      <c r="C166" s="13"/>
      <c r="D166" s="13"/>
      <c r="E166" s="13"/>
      <c r="F166" s="13"/>
      <c r="G166" s="13"/>
      <c r="H166" s="13"/>
      <c r="I166" s="13"/>
      <c r="J166" s="13"/>
      <c r="K166" s="13"/>
      <c r="L166" s="13"/>
    </row>
    <row r="167" spans="1:12">
      <c r="A167" s="13"/>
      <c r="B167" s="13"/>
      <c r="C167" s="13"/>
      <c r="D167" s="13"/>
      <c r="E167" s="13"/>
      <c r="F167" s="13"/>
      <c r="G167" s="13"/>
      <c r="H167" s="13"/>
      <c r="I167" s="13"/>
      <c r="J167" s="13"/>
      <c r="K167" s="13"/>
      <c r="L167" s="13"/>
    </row>
    <row r="168" spans="1:12">
      <c r="A168" s="13"/>
      <c r="B168" s="13"/>
      <c r="C168" s="13"/>
      <c r="D168" s="13"/>
      <c r="E168" s="13"/>
      <c r="F168" s="13"/>
      <c r="G168" s="13"/>
      <c r="H168" s="13"/>
      <c r="I168" s="13"/>
      <c r="J168" s="13"/>
      <c r="K168" s="13"/>
      <c r="L168" s="13"/>
    </row>
    <row r="169" spans="1:12">
      <c r="A169" s="13"/>
      <c r="B169" s="13"/>
      <c r="C169" s="13"/>
      <c r="D169" s="13"/>
      <c r="E169" s="13"/>
      <c r="F169" s="13"/>
      <c r="G169" s="13"/>
      <c r="H169" s="13"/>
      <c r="I169" s="13"/>
      <c r="J169" s="13"/>
      <c r="K169" s="13"/>
      <c r="L169" s="13"/>
    </row>
    <row r="170" spans="1:12">
      <c r="A170" s="13"/>
      <c r="B170" s="13"/>
      <c r="C170" s="13"/>
      <c r="D170" s="13"/>
      <c r="E170" s="13"/>
      <c r="F170" s="13"/>
      <c r="G170" s="13"/>
      <c r="H170" s="13"/>
      <c r="I170" s="13"/>
      <c r="J170" s="13"/>
      <c r="K170" s="13"/>
      <c r="L170" s="13"/>
    </row>
    <row r="171" spans="1:12">
      <c r="A171" s="13"/>
      <c r="B171" s="13"/>
      <c r="C171" s="13"/>
      <c r="D171" s="13"/>
      <c r="E171" s="13"/>
      <c r="F171" s="13"/>
      <c r="G171" s="13"/>
      <c r="H171" s="13"/>
      <c r="I171" s="13"/>
      <c r="J171" s="13"/>
      <c r="K171" s="13"/>
      <c r="L171" s="13"/>
    </row>
    <row r="172" spans="1:12">
      <c r="A172" s="13"/>
      <c r="B172" s="13"/>
      <c r="C172" s="13"/>
      <c r="D172" s="13"/>
      <c r="E172" s="13"/>
      <c r="F172" s="13"/>
      <c r="G172" s="13"/>
      <c r="H172" s="13"/>
      <c r="I172" s="13"/>
      <c r="J172" s="13"/>
      <c r="K172" s="13"/>
      <c r="L172" s="13"/>
    </row>
  </sheetData>
  <mergeCells count="3">
    <mergeCell ref="A64:Z64"/>
    <mergeCell ref="AR64:BN64"/>
    <mergeCell ref="A140:L140"/>
  </mergeCells>
  <pageMargins left="0.7" right="0.7" top="0.75" bottom="0.75" header="0.3" footer="0.3"/>
  <pageSetup orientation="portrait" horizontalDpi="0" verticalDpi="0"/>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FFF33-9A63-6846-BD66-E623BD1FCB90}">
  <dimension ref="A1:BS418"/>
  <sheetViews>
    <sheetView tabSelected="1" zoomScaleNormal="100" workbookViewId="0">
      <pane xSplit="10" ySplit="1" topLeftCell="AR92" activePane="bottomRight" state="frozen"/>
      <selection pane="topRight" activeCell="K1" sqref="K1"/>
      <selection pane="bottomLeft" activeCell="A2" sqref="A2"/>
      <selection pane="bottomRight" activeCell="BF179" sqref="BF179"/>
    </sheetView>
  </sheetViews>
  <sheetFormatPr baseColWidth="10" defaultRowHeight="16"/>
  <cols>
    <col min="1" max="4" width="10.83203125" hidden="1" customWidth="1"/>
    <col min="6" max="6" width="24.1640625" bestFit="1" customWidth="1"/>
    <col min="7" max="7" width="37" bestFit="1" customWidth="1"/>
    <col min="8" max="8" width="24" bestFit="1" customWidth="1"/>
    <col min="9" max="9" width="5.33203125" customWidth="1"/>
    <col min="63" max="63" width="11.6640625" bestFit="1" customWidth="1"/>
  </cols>
  <sheetData>
    <row r="1" spans="1:56">
      <c r="A1" t="s">
        <v>0</v>
      </c>
      <c r="B1" t="s">
        <v>117</v>
      </c>
      <c r="C1" t="s">
        <v>118</v>
      </c>
      <c r="D1" t="s">
        <v>119</v>
      </c>
      <c r="E1" t="s">
        <v>103</v>
      </c>
      <c r="F1" t="s">
        <v>105</v>
      </c>
      <c r="G1" t="s">
        <v>106</v>
      </c>
      <c r="H1" t="s">
        <v>107</v>
      </c>
      <c r="I1" t="s">
        <v>120</v>
      </c>
      <c r="J1">
        <v>1971</v>
      </c>
      <c r="K1">
        <v>1972</v>
      </c>
      <c r="L1">
        <v>1973</v>
      </c>
      <c r="M1">
        <v>1974</v>
      </c>
      <c r="N1">
        <v>1975</v>
      </c>
      <c r="O1">
        <v>1976</v>
      </c>
      <c r="P1">
        <v>1977</v>
      </c>
      <c r="Q1">
        <v>1978</v>
      </c>
      <c r="R1">
        <v>1979</v>
      </c>
      <c r="S1">
        <v>1980</v>
      </c>
      <c r="T1">
        <v>1981</v>
      </c>
      <c r="U1">
        <v>1982</v>
      </c>
      <c r="V1">
        <v>1983</v>
      </c>
      <c r="W1">
        <v>1984</v>
      </c>
      <c r="X1">
        <v>1985</v>
      </c>
      <c r="Y1">
        <v>1986</v>
      </c>
      <c r="Z1">
        <v>1987</v>
      </c>
      <c r="AA1">
        <v>1988</v>
      </c>
      <c r="AB1">
        <v>1989</v>
      </c>
      <c r="AC1">
        <v>1990</v>
      </c>
      <c r="AD1">
        <v>1991</v>
      </c>
      <c r="AE1">
        <v>1992</v>
      </c>
      <c r="AF1">
        <v>1993</v>
      </c>
      <c r="AG1">
        <v>1994</v>
      </c>
      <c r="AH1">
        <v>1995</v>
      </c>
      <c r="AI1">
        <v>1996</v>
      </c>
      <c r="AJ1">
        <v>1997</v>
      </c>
      <c r="AK1">
        <v>1998</v>
      </c>
      <c r="AL1">
        <v>1999</v>
      </c>
      <c r="AM1">
        <v>2000</v>
      </c>
      <c r="AN1">
        <v>2001</v>
      </c>
      <c r="AO1">
        <v>2002</v>
      </c>
      <c r="AP1">
        <v>2003</v>
      </c>
      <c r="AQ1">
        <v>2004</v>
      </c>
      <c r="AR1">
        <v>2005</v>
      </c>
      <c r="AS1">
        <v>2006</v>
      </c>
      <c r="AT1">
        <v>2007</v>
      </c>
      <c r="AU1">
        <v>2008</v>
      </c>
      <c r="AV1">
        <v>2009</v>
      </c>
      <c r="AW1">
        <v>2010</v>
      </c>
      <c r="AX1">
        <v>2011</v>
      </c>
      <c r="AY1">
        <v>2012</v>
      </c>
      <c r="AZ1">
        <v>2013</v>
      </c>
      <c r="BA1">
        <v>2014</v>
      </c>
      <c r="BB1">
        <v>2015</v>
      </c>
      <c r="BC1">
        <v>2016</v>
      </c>
      <c r="BD1">
        <v>2017</v>
      </c>
    </row>
    <row r="2" spans="1:56" ht="21">
      <c r="E2" s="19" t="s">
        <v>109</v>
      </c>
    </row>
    <row r="3" spans="1:56">
      <c r="A3" t="s">
        <v>121</v>
      </c>
      <c r="B3" t="s">
        <v>122</v>
      </c>
      <c r="C3" t="s">
        <v>123</v>
      </c>
      <c r="D3" t="s">
        <v>124</v>
      </c>
      <c r="E3" t="s">
        <v>125</v>
      </c>
      <c r="F3" t="s">
        <v>126</v>
      </c>
      <c r="G3" t="s">
        <v>127</v>
      </c>
      <c r="H3" t="s">
        <v>128</v>
      </c>
      <c r="I3" t="s">
        <v>15</v>
      </c>
      <c r="J3" s="6">
        <v>250.12899999999999</v>
      </c>
      <c r="K3" s="6">
        <v>285.55459999999999</v>
      </c>
      <c r="L3" s="6">
        <v>332.93209999999999</v>
      </c>
      <c r="M3" s="6">
        <v>350.64490000000001</v>
      </c>
      <c r="N3" s="6">
        <v>339.55290000000002</v>
      </c>
      <c r="O3" s="6">
        <v>358.89940000000001</v>
      </c>
      <c r="P3" s="6">
        <v>377.81599999999997</v>
      </c>
      <c r="Q3" s="6">
        <v>319.94839999999999</v>
      </c>
      <c r="R3" s="6">
        <v>398.1943</v>
      </c>
      <c r="S3" s="6">
        <v>453.65429999999998</v>
      </c>
      <c r="T3" s="6">
        <v>459.24329999999998</v>
      </c>
      <c r="U3" s="6">
        <v>424.84949999999998</v>
      </c>
      <c r="V3" s="6">
        <v>219.08860000000001</v>
      </c>
      <c r="W3" s="6">
        <v>154.68620000000001</v>
      </c>
      <c r="X3" s="6">
        <v>256.83580000000001</v>
      </c>
      <c r="Y3" s="6">
        <v>375.92430000000002</v>
      </c>
      <c r="Z3" s="6">
        <v>402.06360000000001</v>
      </c>
      <c r="AA3" s="6">
        <v>413.41359999999997</v>
      </c>
      <c r="AB3" s="6">
        <v>449.78500000000003</v>
      </c>
      <c r="AC3" s="6">
        <v>491.91750000000002</v>
      </c>
      <c r="AD3" s="6">
        <v>525.27940000000001</v>
      </c>
      <c r="AE3" s="6">
        <v>567.66980000000001</v>
      </c>
      <c r="AF3" s="6">
        <v>540.92859999999996</v>
      </c>
      <c r="AG3" s="6">
        <v>522.9579</v>
      </c>
      <c r="AH3" s="6">
        <v>524.24760000000003</v>
      </c>
      <c r="AI3" s="6">
        <v>569.64750000000004</v>
      </c>
      <c r="AJ3" s="6">
        <v>589.08000000000004</v>
      </c>
      <c r="AK3" s="6">
        <v>329.32069999999999</v>
      </c>
      <c r="AL3" s="6">
        <v>444.45400000000001</v>
      </c>
      <c r="AM3" s="6">
        <v>568.27170000000001</v>
      </c>
      <c r="AN3" s="6">
        <v>568.27170000000001</v>
      </c>
      <c r="AO3" s="6">
        <v>433.0181</v>
      </c>
      <c r="AP3" s="6">
        <v>334.13589999999999</v>
      </c>
      <c r="AQ3" s="6">
        <v>454.08429999999998</v>
      </c>
      <c r="AR3" s="6">
        <v>484.00689999999997</v>
      </c>
      <c r="AS3" s="6">
        <v>483.14699999999999</v>
      </c>
      <c r="AT3" s="6">
        <v>320.46429999999998</v>
      </c>
      <c r="AU3" s="6">
        <v>532.67409999999995</v>
      </c>
      <c r="AV3" s="6">
        <v>591.31560000000002</v>
      </c>
      <c r="AW3" s="6">
        <v>601.54769999999996</v>
      </c>
      <c r="AX3" s="6">
        <v>650.12900000000002</v>
      </c>
      <c r="AY3" s="6">
        <v>693.98109999999997</v>
      </c>
      <c r="AZ3" s="6">
        <v>707.91060000000004</v>
      </c>
      <c r="BA3" s="6">
        <v>721.15219999999999</v>
      </c>
      <c r="BB3" s="6">
        <v>502.5795</v>
      </c>
      <c r="BC3" s="6">
        <v>478.15989999999999</v>
      </c>
      <c r="BD3" s="6">
        <v>482.88909999999998</v>
      </c>
    </row>
    <row r="4" spans="1:56">
      <c r="A4" t="s">
        <v>121</v>
      </c>
      <c r="B4" t="s">
        <v>122</v>
      </c>
      <c r="C4" t="s">
        <v>123</v>
      </c>
      <c r="D4" t="s">
        <v>124</v>
      </c>
      <c r="E4" t="s">
        <v>125</v>
      </c>
      <c r="F4" t="s">
        <v>126</v>
      </c>
      <c r="G4" t="s">
        <v>129</v>
      </c>
      <c r="H4" t="s">
        <v>4</v>
      </c>
      <c r="I4" t="s">
        <v>15</v>
      </c>
      <c r="J4" s="6"/>
      <c r="K4" s="6"/>
      <c r="L4" s="6"/>
      <c r="M4" s="6"/>
      <c r="N4" s="6"/>
      <c r="O4" s="6"/>
      <c r="P4" s="6"/>
      <c r="Q4" s="6"/>
      <c r="R4" s="6"/>
      <c r="S4" s="6"/>
      <c r="T4" s="6"/>
      <c r="U4" s="6"/>
      <c r="V4" s="6"/>
      <c r="W4" s="6">
        <v>0.51590000000000003</v>
      </c>
      <c r="X4" s="6">
        <v>6.2769000000000004</v>
      </c>
      <c r="Y4" s="6">
        <v>0.85980000000000001</v>
      </c>
      <c r="Z4" s="6">
        <v>1.2898000000000001</v>
      </c>
      <c r="AA4" s="6">
        <v>7.7385999999999999</v>
      </c>
      <c r="AB4" s="6">
        <v>2.1496</v>
      </c>
      <c r="AC4" s="6">
        <v>0.34389999999999998</v>
      </c>
      <c r="AD4" s="6">
        <v>0.60189999999999999</v>
      </c>
      <c r="AE4" s="6">
        <v>8.5999999999999993E-2</v>
      </c>
      <c r="AF4" s="6">
        <v>2.7515000000000001</v>
      </c>
      <c r="AG4" s="6">
        <v>5.2450999999999999</v>
      </c>
      <c r="AH4" s="6">
        <v>27.515000000000001</v>
      </c>
      <c r="AI4" s="6">
        <v>19.604500000000002</v>
      </c>
      <c r="AJ4" s="6">
        <v>56.7498</v>
      </c>
      <c r="AK4" s="6">
        <v>49.269100000000002</v>
      </c>
      <c r="AL4" s="6">
        <v>88.736000000000004</v>
      </c>
      <c r="AM4" s="6">
        <v>74.290599999999998</v>
      </c>
      <c r="AN4" s="6">
        <v>39.724800000000002</v>
      </c>
      <c r="AO4" s="6">
        <v>98.538300000000007</v>
      </c>
      <c r="AP4" s="6">
        <v>80.825500000000005</v>
      </c>
      <c r="AQ4" s="6">
        <v>75.494399999999999</v>
      </c>
      <c r="AR4" s="6">
        <v>70.077399999999997</v>
      </c>
      <c r="AS4" s="6">
        <v>54.084299999999999</v>
      </c>
      <c r="AT4" s="6">
        <v>37.403300000000002</v>
      </c>
      <c r="AU4" s="6">
        <v>23.645700000000001</v>
      </c>
      <c r="AV4" s="6">
        <v>17.024899999999999</v>
      </c>
      <c r="AW4" s="6">
        <v>9.1143999999999998</v>
      </c>
      <c r="AX4" s="6">
        <v>6.9646999999999997</v>
      </c>
      <c r="AY4" s="6">
        <v>11.006</v>
      </c>
      <c r="AZ4" s="6">
        <v>2.3216000000000001</v>
      </c>
      <c r="BA4" s="6">
        <v>4.3852000000000002</v>
      </c>
      <c r="BB4" s="6">
        <v>19.174499999999998</v>
      </c>
      <c r="BC4" s="6">
        <v>43.938099999999999</v>
      </c>
      <c r="BD4" s="6">
        <v>21.238199999999999</v>
      </c>
    </row>
    <row r="5" spans="1:56">
      <c r="A5" t="s">
        <v>121</v>
      </c>
      <c r="B5" t="s">
        <v>122</v>
      </c>
      <c r="C5" t="s">
        <v>123</v>
      </c>
      <c r="D5" t="s">
        <v>124</v>
      </c>
      <c r="E5" t="s">
        <v>125</v>
      </c>
      <c r="F5" t="s">
        <v>126</v>
      </c>
      <c r="G5" t="s">
        <v>130</v>
      </c>
      <c r="H5" t="s">
        <v>4</v>
      </c>
      <c r="I5" t="s">
        <v>15</v>
      </c>
      <c r="J5" s="6"/>
      <c r="K5" s="6"/>
      <c r="L5" s="6">
        <v>-8.5984999999999996</v>
      </c>
      <c r="M5" s="6">
        <v>-11.006</v>
      </c>
      <c r="N5" s="6">
        <v>-11.7799</v>
      </c>
      <c r="O5" s="6">
        <v>-13.3276</v>
      </c>
      <c r="P5" s="6">
        <v>-15.3912</v>
      </c>
      <c r="Q5" s="6">
        <v>-18.6586</v>
      </c>
      <c r="R5" s="6">
        <v>-25.709399999999999</v>
      </c>
      <c r="S5" s="6">
        <v>-37.833199999999998</v>
      </c>
      <c r="T5" s="6">
        <v>-40.584699999999998</v>
      </c>
      <c r="U5" s="6">
        <v>-44.797899999999998</v>
      </c>
      <c r="V5" s="6">
        <v>-42.218400000000003</v>
      </c>
      <c r="W5" s="6">
        <v>-53.9983</v>
      </c>
      <c r="X5" s="6">
        <v>-58.813400000000001</v>
      </c>
      <c r="Y5" s="6">
        <v>-57.953600000000002</v>
      </c>
      <c r="Z5" s="6">
        <v>-43.766100000000002</v>
      </c>
      <c r="AA5" s="6">
        <v>-25.8813</v>
      </c>
      <c r="AB5" s="6">
        <v>-46.947499999999998</v>
      </c>
      <c r="AC5" s="6">
        <v>-65.778199999999998</v>
      </c>
      <c r="AD5" s="6">
        <v>-69.819400000000002</v>
      </c>
      <c r="AE5" s="6">
        <v>-76.870199999999997</v>
      </c>
      <c r="AF5" s="6">
        <v>-68.529700000000005</v>
      </c>
      <c r="AG5" s="6">
        <v>-38.521099999999997</v>
      </c>
      <c r="AH5" s="6">
        <v>-24.505600000000001</v>
      </c>
      <c r="AI5" s="6">
        <v>-29.922599999999999</v>
      </c>
      <c r="AJ5" s="6">
        <v>-36.285499999999999</v>
      </c>
      <c r="AK5" s="6">
        <v>-36.285499999999999</v>
      </c>
      <c r="AL5" s="6">
        <v>-36.285499999999999</v>
      </c>
      <c r="AM5" s="6">
        <v>-33.7059</v>
      </c>
      <c r="AN5" s="6">
        <v>-25.967300000000002</v>
      </c>
      <c r="AO5" s="6">
        <v>-52.622500000000002</v>
      </c>
      <c r="AP5" s="6">
        <v>-51.934699999999999</v>
      </c>
      <c r="AQ5" s="6">
        <v>-57.179699999999997</v>
      </c>
      <c r="AR5" s="6">
        <v>-54.944099999999999</v>
      </c>
      <c r="AS5" s="6">
        <v>-64.832300000000004</v>
      </c>
      <c r="AT5" s="6">
        <v>-21.152200000000001</v>
      </c>
      <c r="AU5" s="6">
        <v>-46.259700000000002</v>
      </c>
      <c r="AV5" s="6">
        <v>-64.660399999999996</v>
      </c>
      <c r="AW5" s="6">
        <v>-89.08</v>
      </c>
      <c r="AX5" s="6">
        <v>-59.415300000000002</v>
      </c>
      <c r="AY5" s="6">
        <v>-57.351700000000001</v>
      </c>
      <c r="AZ5" s="6">
        <v>-45.571800000000003</v>
      </c>
      <c r="BA5" s="6">
        <v>-44.883899999999997</v>
      </c>
      <c r="BB5" s="6">
        <v>-50.472900000000003</v>
      </c>
      <c r="BC5" s="6">
        <v>-16.0791</v>
      </c>
      <c r="BD5" s="6">
        <v>-23.043900000000001</v>
      </c>
    </row>
    <row r="6" spans="1:56">
      <c r="A6" t="s">
        <v>121</v>
      </c>
      <c r="B6" t="s">
        <v>122</v>
      </c>
      <c r="C6" t="s">
        <v>123</v>
      </c>
      <c r="D6" t="s">
        <v>124</v>
      </c>
      <c r="E6" t="s">
        <v>125</v>
      </c>
      <c r="F6" t="s">
        <v>131</v>
      </c>
      <c r="G6" t="s">
        <v>132</v>
      </c>
      <c r="H6" t="s">
        <v>4</v>
      </c>
      <c r="I6" t="s">
        <v>15</v>
      </c>
      <c r="J6" s="6"/>
      <c r="K6" s="6"/>
      <c r="L6" s="6"/>
      <c r="M6" s="6"/>
      <c r="N6" s="6"/>
      <c r="O6" s="6"/>
      <c r="P6" s="6"/>
      <c r="Q6" s="6"/>
      <c r="R6" s="6"/>
      <c r="S6" s="6"/>
      <c r="T6" s="6"/>
      <c r="U6" s="6"/>
      <c r="V6" s="6"/>
      <c r="W6" s="6"/>
      <c r="X6" s="6"/>
      <c r="Y6" s="6"/>
      <c r="Z6" s="6"/>
      <c r="AA6" s="6"/>
      <c r="AB6" s="6"/>
      <c r="AC6" s="6">
        <v>-21.8401</v>
      </c>
      <c r="AD6" s="6">
        <v>-26.311299999999999</v>
      </c>
      <c r="AE6" s="6">
        <v>-28.460899999999999</v>
      </c>
      <c r="AF6" s="6">
        <v>-3.1814</v>
      </c>
      <c r="AG6" s="6">
        <v>-36.973300000000002</v>
      </c>
      <c r="AH6" s="6">
        <v>20.378299999999999</v>
      </c>
      <c r="AI6" s="6">
        <v>44.54</v>
      </c>
      <c r="AJ6" s="6">
        <v>-26.569199999999999</v>
      </c>
      <c r="AK6" s="6">
        <v>-21.8401</v>
      </c>
      <c r="AL6" s="6">
        <v>-30.610499999999998</v>
      </c>
      <c r="AM6" s="6">
        <v>10.5761</v>
      </c>
      <c r="AN6" s="6">
        <v>4.4711999999999996</v>
      </c>
      <c r="AO6" s="6">
        <v>5.8468999999999998</v>
      </c>
      <c r="AP6" s="6">
        <v>10.0602</v>
      </c>
      <c r="AQ6" s="6">
        <v>1.3757999999999999</v>
      </c>
      <c r="AR6" s="6">
        <v>0.34389999999999998</v>
      </c>
      <c r="AS6" s="6">
        <v>0.17199999999999999</v>
      </c>
      <c r="AT6" s="6">
        <v>7.5666000000000002</v>
      </c>
      <c r="AU6" s="6">
        <v>4.4711999999999996</v>
      </c>
      <c r="AV6" s="6">
        <v>0.60189999999999999</v>
      </c>
      <c r="AW6" s="6">
        <v>-0.17199999999999999</v>
      </c>
      <c r="AX6" s="6">
        <v>3.6972999999999998</v>
      </c>
      <c r="AY6" s="6">
        <v>2.3216000000000001</v>
      </c>
      <c r="AZ6" s="6">
        <v>-5.7610000000000001</v>
      </c>
      <c r="BA6" s="6">
        <v>1.9776</v>
      </c>
      <c r="BB6" s="6">
        <v>3.0095000000000001</v>
      </c>
      <c r="BC6" s="6">
        <v>381.1694</v>
      </c>
      <c r="BD6" s="6">
        <v>107.3001</v>
      </c>
    </row>
    <row r="7" spans="1:56">
      <c r="A7" t="s">
        <v>121</v>
      </c>
      <c r="B7" t="s">
        <v>122</v>
      </c>
      <c r="C7" t="s">
        <v>123</v>
      </c>
      <c r="D7" t="s">
        <v>124</v>
      </c>
      <c r="E7" t="s">
        <v>125</v>
      </c>
      <c r="F7" t="s">
        <v>133</v>
      </c>
      <c r="G7" t="s">
        <v>134</v>
      </c>
      <c r="H7" t="s">
        <v>135</v>
      </c>
      <c r="I7" t="s">
        <v>15</v>
      </c>
      <c r="J7" s="6"/>
      <c r="K7" s="6"/>
      <c r="L7" s="6"/>
      <c r="M7" s="6"/>
      <c r="N7" s="6"/>
      <c r="O7" s="6"/>
      <c r="P7" s="6"/>
      <c r="Q7" s="6"/>
      <c r="R7" s="6"/>
      <c r="S7" s="6"/>
      <c r="T7" s="6"/>
      <c r="U7" s="6"/>
      <c r="V7" s="6"/>
      <c r="W7" s="6"/>
      <c r="X7" s="6"/>
      <c r="Y7" s="6"/>
      <c r="Z7" s="6"/>
      <c r="AA7" s="6"/>
      <c r="AB7" s="6"/>
      <c r="AC7" s="6"/>
      <c r="AD7" s="6"/>
      <c r="AE7" s="6"/>
      <c r="AF7" s="6"/>
      <c r="AG7" s="6"/>
      <c r="AH7" s="6"/>
      <c r="AI7" s="6"/>
      <c r="AJ7" s="6"/>
      <c r="AK7" s="6"/>
      <c r="AL7" s="6"/>
      <c r="AM7" s="6"/>
      <c r="AN7" s="6"/>
      <c r="AO7" s="6"/>
      <c r="AP7" s="6"/>
      <c r="AQ7" s="6"/>
      <c r="AR7" s="6"/>
      <c r="AS7" s="6"/>
      <c r="AT7" s="6"/>
      <c r="AU7" s="6"/>
      <c r="AV7" s="6">
        <v>-4.4927000000000001</v>
      </c>
      <c r="AW7" s="6">
        <v>-354.17020000000002</v>
      </c>
      <c r="AX7" s="6">
        <v>-692.28290000000004</v>
      </c>
      <c r="AY7" s="6">
        <v>-350.34390000000002</v>
      </c>
      <c r="AZ7" s="6">
        <v>-262.46780000000001</v>
      </c>
      <c r="BA7" s="6">
        <v>-557.48069999999996</v>
      </c>
      <c r="BB7" s="6">
        <v>-1066.3155999999999</v>
      </c>
      <c r="BC7" s="6">
        <v>-465.8426</v>
      </c>
      <c r="BD7" s="6">
        <v>-935.46</v>
      </c>
    </row>
    <row r="8" spans="1:56">
      <c r="A8" t="s">
        <v>121</v>
      </c>
      <c r="B8" t="s">
        <v>122</v>
      </c>
      <c r="C8" t="s">
        <v>123</v>
      </c>
      <c r="D8" t="s">
        <v>124</v>
      </c>
      <c r="E8" t="s">
        <v>125</v>
      </c>
      <c r="F8" t="s">
        <v>133</v>
      </c>
      <c r="G8" t="s">
        <v>134</v>
      </c>
      <c r="H8" t="s">
        <v>136</v>
      </c>
      <c r="I8" t="s">
        <v>15</v>
      </c>
      <c r="J8" s="6"/>
      <c r="K8" s="6"/>
      <c r="L8" s="6"/>
      <c r="M8" s="6"/>
      <c r="N8" s="6"/>
      <c r="O8" s="6"/>
      <c r="P8" s="6"/>
      <c r="Q8" s="6"/>
      <c r="R8" s="6"/>
      <c r="S8" s="6"/>
      <c r="T8" s="6"/>
      <c r="U8" s="6"/>
      <c r="V8" s="6"/>
      <c r="W8" s="6"/>
      <c r="X8" s="6"/>
      <c r="Y8" s="6"/>
      <c r="Z8" s="6"/>
      <c r="AA8" s="6"/>
      <c r="AB8" s="6"/>
      <c r="AC8" s="6"/>
      <c r="AD8" s="6"/>
      <c r="AE8" s="6"/>
      <c r="AF8" s="6"/>
      <c r="AG8" s="6"/>
      <c r="AH8" s="6"/>
      <c r="AI8" s="6"/>
      <c r="AJ8" s="6"/>
      <c r="AK8" s="6">
        <v>-381.7534</v>
      </c>
      <c r="AL8" s="6">
        <v>-349.1771</v>
      </c>
      <c r="AM8" s="6">
        <v>-155.75540000000001</v>
      </c>
      <c r="AN8" s="6">
        <v>-280.97050000000002</v>
      </c>
      <c r="AO8" s="6">
        <v>-612.84140000000002</v>
      </c>
      <c r="AP8" s="6">
        <v>-537.50869999999998</v>
      </c>
      <c r="AQ8" s="6">
        <v>-165.93549999999999</v>
      </c>
      <c r="AR8" s="6">
        <v>-327.7989</v>
      </c>
      <c r="AS8" s="6">
        <v>-764.52470000000005</v>
      </c>
      <c r="AT8" s="6">
        <v>-825.60530000000006</v>
      </c>
      <c r="AU8" s="6">
        <v>-589.42719999999997</v>
      </c>
      <c r="AV8" s="6">
        <v>-550.74289999999996</v>
      </c>
      <c r="AW8" s="6">
        <v>-713.62429999999995</v>
      </c>
      <c r="AX8" s="6">
        <v>-261.62830000000002</v>
      </c>
      <c r="AY8" s="6">
        <v>-716.67830000000004</v>
      </c>
      <c r="AZ8" s="6">
        <v>-944.71230000000003</v>
      </c>
      <c r="BA8" s="6">
        <v>-634.21960000000001</v>
      </c>
      <c r="BB8" s="6">
        <v>-253.48419999999999</v>
      </c>
      <c r="BC8" s="6">
        <v>-465.23009999999999</v>
      </c>
      <c r="BD8" s="6">
        <v>-421.60539999999997</v>
      </c>
    </row>
    <row r="9" spans="1:56">
      <c r="A9" t="s">
        <v>121</v>
      </c>
      <c r="B9" t="s">
        <v>122</v>
      </c>
      <c r="C9" t="s">
        <v>123</v>
      </c>
      <c r="D9" t="s">
        <v>124</v>
      </c>
      <c r="E9" t="s">
        <v>125</v>
      </c>
      <c r="F9" t="s">
        <v>133</v>
      </c>
      <c r="G9" t="s">
        <v>134</v>
      </c>
      <c r="H9" t="s">
        <v>137</v>
      </c>
      <c r="I9" t="s">
        <v>15</v>
      </c>
      <c r="J9" s="6">
        <v>-11.376200000000001</v>
      </c>
      <c r="K9" s="6">
        <v>-12.410399999999999</v>
      </c>
      <c r="L9" s="6">
        <v>-12.410399999999999</v>
      </c>
      <c r="M9" s="6">
        <v>-8.2736000000000001</v>
      </c>
      <c r="N9" s="6">
        <v>-10.342000000000001</v>
      </c>
      <c r="O9" s="6">
        <v>-12.410399999999999</v>
      </c>
      <c r="P9" s="6">
        <v>-13.444599999999999</v>
      </c>
      <c r="Q9" s="6">
        <v>-13.444599999999999</v>
      </c>
      <c r="R9" s="6">
        <v>-14.4788</v>
      </c>
      <c r="S9" s="6">
        <v>-10.342000000000001</v>
      </c>
      <c r="T9" s="6">
        <v>-8.2736000000000001</v>
      </c>
      <c r="U9" s="6">
        <v>-9.3078000000000003</v>
      </c>
      <c r="V9" s="6">
        <v>-5.1710000000000003</v>
      </c>
      <c r="W9" s="6">
        <v>-10.342000000000001</v>
      </c>
      <c r="X9" s="6">
        <v>-8.2736000000000001</v>
      </c>
      <c r="Y9" s="6">
        <v>-8.2736000000000001</v>
      </c>
      <c r="Z9" s="6"/>
      <c r="AA9" s="6"/>
      <c r="AB9" s="6"/>
      <c r="AC9" s="6"/>
      <c r="AD9" s="6"/>
      <c r="AE9" s="6"/>
      <c r="AF9" s="6">
        <v>-6.2051999999999996</v>
      </c>
      <c r="AG9" s="6">
        <v>-7.2393999999999998</v>
      </c>
      <c r="AH9" s="6">
        <v>-5.1710000000000003</v>
      </c>
      <c r="AI9" s="6">
        <v>-1.0342</v>
      </c>
      <c r="AJ9" s="6">
        <v>-9.3078000000000003</v>
      </c>
      <c r="AK9" s="6"/>
      <c r="AL9" s="6"/>
      <c r="AM9" s="6"/>
      <c r="AN9" s="6"/>
      <c r="AO9" s="6"/>
      <c r="AP9" s="6"/>
      <c r="AQ9" s="6"/>
      <c r="AR9" s="6"/>
      <c r="AS9" s="6"/>
      <c r="AT9" s="6"/>
      <c r="AU9" s="6"/>
      <c r="AV9" s="6"/>
      <c r="AW9" s="6"/>
      <c r="AX9" s="6"/>
      <c r="AY9" s="6"/>
      <c r="AZ9" s="6"/>
      <c r="BA9" s="6"/>
      <c r="BB9" s="6"/>
      <c r="BC9" s="6"/>
      <c r="BD9" s="6"/>
    </row>
    <row r="10" spans="1:56">
      <c r="A10" t="s">
        <v>121</v>
      </c>
      <c r="B10" t="s">
        <v>122</v>
      </c>
      <c r="C10" t="s">
        <v>123</v>
      </c>
      <c r="D10" t="s">
        <v>124</v>
      </c>
      <c r="E10" t="s">
        <v>125</v>
      </c>
      <c r="F10" t="s">
        <v>133</v>
      </c>
      <c r="G10" t="s">
        <v>134</v>
      </c>
      <c r="H10" t="s">
        <v>128</v>
      </c>
      <c r="I10" t="s">
        <v>15</v>
      </c>
      <c r="J10" s="6">
        <v>-250.12899999999999</v>
      </c>
      <c r="K10" s="6">
        <v>-285.55459999999999</v>
      </c>
      <c r="L10" s="6">
        <v>-332.93209999999999</v>
      </c>
      <c r="M10" s="6">
        <v>-350.64490000000001</v>
      </c>
      <c r="N10" s="6">
        <v>-339.55290000000002</v>
      </c>
      <c r="O10" s="6">
        <v>-358.89940000000001</v>
      </c>
      <c r="P10" s="6">
        <v>-377.81599999999997</v>
      </c>
      <c r="Q10" s="6">
        <v>-319.94839999999999</v>
      </c>
      <c r="R10" s="6">
        <v>-398.1943</v>
      </c>
      <c r="S10" s="6">
        <v>-453.65429999999998</v>
      </c>
      <c r="T10" s="6">
        <v>-459.24329999999998</v>
      </c>
      <c r="U10" s="6">
        <v>-424.84949999999998</v>
      </c>
      <c r="V10" s="6">
        <v>-219.08860000000001</v>
      </c>
      <c r="W10" s="6">
        <v>-154.68620000000001</v>
      </c>
      <c r="X10" s="6">
        <v>-256.83580000000001</v>
      </c>
      <c r="Y10" s="6">
        <v>-375.92430000000002</v>
      </c>
      <c r="Z10" s="6">
        <v>-402.06360000000001</v>
      </c>
      <c r="AA10" s="6">
        <v>-413.41359999999997</v>
      </c>
      <c r="AB10" s="6">
        <v>-449.78500000000003</v>
      </c>
      <c r="AC10" s="6">
        <v>-491.91750000000002</v>
      </c>
      <c r="AD10" s="6">
        <v>-525.27940000000001</v>
      </c>
      <c r="AE10" s="6">
        <v>-567.66980000000001</v>
      </c>
      <c r="AF10" s="6">
        <v>-540.92859999999996</v>
      </c>
      <c r="AG10" s="6">
        <v>-522.9579</v>
      </c>
      <c r="AH10" s="6">
        <v>-524.24760000000003</v>
      </c>
      <c r="AI10" s="6">
        <v>-569.64750000000004</v>
      </c>
      <c r="AJ10" s="6">
        <v>-589.08000000000004</v>
      </c>
      <c r="AK10" s="6">
        <v>-329.32069999999999</v>
      </c>
      <c r="AL10" s="6">
        <v>-444.45400000000001</v>
      </c>
      <c r="AM10" s="6">
        <v>-568.27170000000001</v>
      </c>
      <c r="AN10" s="6">
        <v>-568.27170000000001</v>
      </c>
      <c r="AO10" s="6">
        <v>-433.0181</v>
      </c>
      <c r="AP10" s="6">
        <v>-334.13589999999999</v>
      </c>
      <c r="AQ10" s="6">
        <v>-454.08429999999998</v>
      </c>
      <c r="AR10" s="6">
        <v>-484.00689999999997</v>
      </c>
      <c r="AS10" s="6">
        <v>-483.14699999999999</v>
      </c>
      <c r="AT10" s="6">
        <v>-320.46429999999998</v>
      </c>
      <c r="AU10" s="6">
        <v>-532.67409999999995</v>
      </c>
      <c r="AV10" s="6">
        <v>-591.31560000000002</v>
      </c>
      <c r="AW10" s="6">
        <v>-601.54769999999996</v>
      </c>
      <c r="AX10" s="6">
        <v>-650.12900000000002</v>
      </c>
      <c r="AY10" s="6">
        <v>-693.98109999999997</v>
      </c>
      <c r="AZ10" s="6">
        <v>-707.91060000000004</v>
      </c>
      <c r="BA10" s="6">
        <v>-721.15219999999999</v>
      </c>
      <c r="BB10" s="6">
        <v>-502.5795</v>
      </c>
      <c r="BC10" s="6">
        <v>-478.15989999999999</v>
      </c>
      <c r="BD10" s="6">
        <v>-482.88909999999998</v>
      </c>
    </row>
    <row r="11" spans="1:56">
      <c r="A11" t="s">
        <v>121</v>
      </c>
      <c r="B11" t="s">
        <v>122</v>
      </c>
      <c r="C11" t="s">
        <v>123</v>
      </c>
      <c r="D11" t="s">
        <v>124</v>
      </c>
      <c r="E11" t="s">
        <v>125</v>
      </c>
      <c r="F11" t="s">
        <v>133</v>
      </c>
      <c r="G11" t="s">
        <v>134</v>
      </c>
      <c r="H11" t="s">
        <v>138</v>
      </c>
      <c r="I11" t="s">
        <v>15</v>
      </c>
      <c r="J11" s="6"/>
      <c r="K11" s="6"/>
      <c r="L11" s="6"/>
      <c r="M11" s="6"/>
      <c r="N11" s="6"/>
      <c r="O11" s="6"/>
      <c r="P11" s="6"/>
      <c r="Q11" s="6"/>
      <c r="R11" s="6"/>
      <c r="S11" s="6"/>
      <c r="T11" s="6"/>
      <c r="U11" s="6"/>
      <c r="V11" s="6"/>
      <c r="W11" s="6"/>
      <c r="X11" s="6"/>
      <c r="Y11" s="6"/>
      <c r="Z11" s="6"/>
      <c r="AA11" s="6"/>
      <c r="AB11" s="6"/>
      <c r="AC11" s="6"/>
      <c r="AD11" s="6"/>
      <c r="AE11" s="6"/>
      <c r="AF11" s="6"/>
      <c r="AG11" s="6"/>
      <c r="AH11" s="6"/>
      <c r="AI11" s="6"/>
      <c r="AJ11" s="6"/>
      <c r="AK11" s="6"/>
      <c r="AL11" s="6"/>
      <c r="AM11" s="6"/>
      <c r="AN11" s="6"/>
      <c r="AO11" s="6"/>
      <c r="AP11" s="6"/>
      <c r="AQ11" s="6"/>
      <c r="AR11" s="6"/>
      <c r="AS11" s="6"/>
      <c r="AT11" s="6"/>
      <c r="AU11" s="6"/>
      <c r="AV11" s="6"/>
      <c r="AW11" s="6"/>
      <c r="AX11" s="6"/>
      <c r="AY11" s="6"/>
      <c r="AZ11" s="6">
        <v>-0.25800000000000001</v>
      </c>
      <c r="BA11" s="6">
        <v>-0.34389999999999998</v>
      </c>
      <c r="BB11" s="6">
        <v>-0.25800000000000001</v>
      </c>
      <c r="BC11" s="6">
        <v>-2.3216000000000001</v>
      </c>
      <c r="BD11" s="6">
        <v>-2.4076</v>
      </c>
    </row>
    <row r="12" spans="1:56">
      <c r="A12" t="s">
        <v>121</v>
      </c>
      <c r="B12" t="s">
        <v>122</v>
      </c>
      <c r="C12" t="s">
        <v>123</v>
      </c>
      <c r="D12" t="s">
        <v>124</v>
      </c>
      <c r="E12" t="s">
        <v>125</v>
      </c>
      <c r="F12" t="s">
        <v>133</v>
      </c>
      <c r="G12" t="s">
        <v>134</v>
      </c>
      <c r="H12" t="s">
        <v>4</v>
      </c>
      <c r="I12" t="s">
        <v>15</v>
      </c>
      <c r="J12" s="6">
        <v>253.13839999999999</v>
      </c>
      <c r="K12" s="6">
        <v>288.64999999999998</v>
      </c>
      <c r="L12" s="6">
        <v>336.1995</v>
      </c>
      <c r="M12" s="6">
        <v>353.31040000000002</v>
      </c>
      <c r="N12" s="6">
        <v>342.90629999999999</v>
      </c>
      <c r="O12" s="6">
        <v>362.94069999999999</v>
      </c>
      <c r="P12" s="6">
        <v>382.20119999999997</v>
      </c>
      <c r="Q12" s="6">
        <v>324.4196</v>
      </c>
      <c r="R12" s="6">
        <v>402.75150000000002</v>
      </c>
      <c r="S12" s="6">
        <v>457.17970000000003</v>
      </c>
      <c r="T12" s="6">
        <v>462.25279999999998</v>
      </c>
      <c r="U12" s="6">
        <v>427.25709999999998</v>
      </c>
      <c r="V12" s="6">
        <v>221.15219999999999</v>
      </c>
      <c r="W12" s="6">
        <v>157.52359999999999</v>
      </c>
      <c r="X12" s="6">
        <v>259.50130000000001</v>
      </c>
      <c r="Y12" s="6">
        <v>378.50389999999999</v>
      </c>
      <c r="Z12" s="6">
        <v>402.06360000000001</v>
      </c>
      <c r="AA12" s="6">
        <v>413.41359999999997</v>
      </c>
      <c r="AB12" s="6">
        <v>449.78500000000003</v>
      </c>
      <c r="AC12" s="6">
        <v>491.91750000000002</v>
      </c>
      <c r="AD12" s="6">
        <v>525.27940000000001</v>
      </c>
      <c r="AE12" s="6">
        <v>567.66980000000001</v>
      </c>
      <c r="AF12" s="6">
        <v>542.82029999999997</v>
      </c>
      <c r="AG12" s="6">
        <v>525.36540000000002</v>
      </c>
      <c r="AH12" s="6">
        <v>525.88130000000001</v>
      </c>
      <c r="AI12" s="6">
        <v>569.81939999999997</v>
      </c>
      <c r="AJ12" s="6">
        <v>592.08939999999996</v>
      </c>
      <c r="AK12" s="6">
        <v>424.76350000000002</v>
      </c>
      <c r="AL12" s="6">
        <v>531.72829999999999</v>
      </c>
      <c r="AM12" s="6">
        <v>621.06619999999998</v>
      </c>
      <c r="AN12" s="6">
        <v>675.75239999999997</v>
      </c>
      <c r="AO12" s="6">
        <v>625.36540000000002</v>
      </c>
      <c r="AP12" s="6">
        <v>505.76100000000002</v>
      </c>
      <c r="AQ12" s="6">
        <v>519.26049999999998</v>
      </c>
      <c r="AR12" s="6">
        <v>583.66290000000004</v>
      </c>
      <c r="AS12" s="6">
        <v>724.84950000000003</v>
      </c>
      <c r="AT12" s="6">
        <v>600</v>
      </c>
      <c r="AU12" s="6">
        <v>715.73519999999996</v>
      </c>
      <c r="AV12" s="6">
        <v>770.24940000000004</v>
      </c>
      <c r="AW12" s="6">
        <v>874.20460000000003</v>
      </c>
      <c r="AX12" s="6">
        <v>963.02670000000001</v>
      </c>
      <c r="AY12" s="6">
        <v>1033.8779</v>
      </c>
      <c r="AZ12" s="6">
        <v>1106.7067999999999</v>
      </c>
      <c r="BA12" s="6">
        <v>1114.6174000000001</v>
      </c>
      <c r="BB12" s="6">
        <v>988.04819999999995</v>
      </c>
      <c r="BC12" s="6">
        <v>852.88049999999998</v>
      </c>
      <c r="BD12" s="6">
        <v>1209.6303</v>
      </c>
    </row>
    <row r="13" spans="1:56">
      <c r="A13" t="s">
        <v>121</v>
      </c>
      <c r="B13" t="s">
        <v>122</v>
      </c>
      <c r="C13" t="s">
        <v>123</v>
      </c>
      <c r="D13" t="s">
        <v>124</v>
      </c>
      <c r="E13" t="s">
        <v>125</v>
      </c>
      <c r="F13" t="s">
        <v>133</v>
      </c>
      <c r="G13" t="s">
        <v>139</v>
      </c>
      <c r="H13" t="s">
        <v>140</v>
      </c>
      <c r="I13" t="s">
        <v>15</v>
      </c>
      <c r="J13" s="6"/>
      <c r="K13" s="6"/>
      <c r="L13" s="6"/>
      <c r="M13" s="6"/>
      <c r="N13" s="6"/>
      <c r="O13" s="6"/>
      <c r="P13" s="6"/>
      <c r="Q13" s="6"/>
      <c r="R13" s="6"/>
      <c r="S13" s="6"/>
      <c r="T13" s="6"/>
      <c r="U13" s="6"/>
      <c r="V13" s="6"/>
      <c r="W13" s="6"/>
      <c r="X13" s="6"/>
      <c r="Y13" s="6"/>
      <c r="Z13" s="6"/>
      <c r="AA13" s="6"/>
      <c r="AB13" s="6"/>
      <c r="AC13" s="6"/>
      <c r="AD13" s="6"/>
      <c r="AE13" s="6"/>
      <c r="AF13" s="6"/>
      <c r="AG13" s="6"/>
      <c r="AH13" s="6"/>
      <c r="AI13" s="6"/>
      <c r="AJ13" s="6"/>
      <c r="AK13" s="6"/>
      <c r="AL13" s="6"/>
      <c r="AM13" s="6"/>
      <c r="AN13" s="6"/>
      <c r="AO13" s="6"/>
      <c r="AP13" s="6"/>
      <c r="AQ13" s="6"/>
      <c r="AR13" s="6"/>
      <c r="AS13" s="6"/>
      <c r="AT13" s="6"/>
      <c r="AU13" s="6"/>
      <c r="AV13" s="6"/>
      <c r="AW13" s="6"/>
      <c r="AX13" s="6"/>
      <c r="AY13" s="6"/>
      <c r="AZ13" s="6"/>
      <c r="BA13" s="6"/>
      <c r="BB13" s="6"/>
      <c r="BC13" s="6"/>
      <c r="BD13" s="6">
        <v>-2.29E-2</v>
      </c>
    </row>
    <row r="14" spans="1:56">
      <c r="A14" t="s">
        <v>121</v>
      </c>
      <c r="B14" t="s">
        <v>122</v>
      </c>
      <c r="C14" t="s">
        <v>123</v>
      </c>
      <c r="D14" t="s">
        <v>124</v>
      </c>
      <c r="E14" t="s">
        <v>125</v>
      </c>
      <c r="F14" t="s">
        <v>133</v>
      </c>
      <c r="G14" t="s">
        <v>139</v>
      </c>
      <c r="H14" t="s">
        <v>4</v>
      </c>
      <c r="I14" t="s">
        <v>15</v>
      </c>
      <c r="J14" s="6"/>
      <c r="K14" s="6"/>
      <c r="L14" s="6"/>
      <c r="M14" s="6"/>
      <c r="N14" s="6"/>
      <c r="O14" s="6"/>
      <c r="P14" s="6"/>
      <c r="Q14" s="6"/>
      <c r="R14" s="6"/>
      <c r="S14" s="6"/>
      <c r="T14" s="6"/>
      <c r="U14" s="6"/>
      <c r="V14" s="6"/>
      <c r="W14" s="6"/>
      <c r="X14" s="6"/>
      <c r="Y14" s="6"/>
      <c r="Z14" s="6"/>
      <c r="AA14" s="6"/>
      <c r="AB14" s="6"/>
      <c r="AC14" s="6"/>
      <c r="AD14" s="6"/>
      <c r="AE14" s="6"/>
      <c r="AF14" s="6"/>
      <c r="AG14" s="6"/>
      <c r="AH14" s="6"/>
      <c r="AI14" s="6"/>
      <c r="AJ14" s="6"/>
      <c r="AK14" s="6"/>
      <c r="AL14" s="6"/>
      <c r="AM14" s="6"/>
      <c r="AN14" s="6"/>
      <c r="AO14" s="6"/>
      <c r="AP14" s="6"/>
      <c r="AQ14" s="6"/>
      <c r="AR14" s="6"/>
      <c r="AS14" s="6"/>
      <c r="AT14" s="6"/>
      <c r="AU14" s="6"/>
      <c r="AV14" s="6"/>
      <c r="AW14" s="6"/>
      <c r="AX14" s="6"/>
      <c r="AY14" s="6"/>
      <c r="AZ14" s="6"/>
      <c r="BA14" s="6"/>
      <c r="BB14" s="6"/>
      <c r="BC14" s="6"/>
      <c r="BD14" s="6">
        <v>6.8999999999999999E-3</v>
      </c>
    </row>
    <row r="15" spans="1:56">
      <c r="A15" t="s">
        <v>121</v>
      </c>
      <c r="B15" t="s">
        <v>122</v>
      </c>
      <c r="C15" t="s">
        <v>123</v>
      </c>
      <c r="D15" t="s">
        <v>124</v>
      </c>
      <c r="E15" t="s">
        <v>125</v>
      </c>
      <c r="F15" t="s">
        <v>141</v>
      </c>
      <c r="G15" t="s">
        <v>142</v>
      </c>
      <c r="H15" t="s">
        <v>4</v>
      </c>
      <c r="I15" t="s">
        <v>15</v>
      </c>
      <c r="J15" s="6">
        <v>-2.4935999999999998</v>
      </c>
      <c r="K15" s="6">
        <v>-2.9235000000000002</v>
      </c>
      <c r="L15" s="6">
        <v>-3.3534000000000002</v>
      </c>
      <c r="M15" s="6">
        <v>-3.5253999999999999</v>
      </c>
      <c r="N15" s="6">
        <v>-3.4394</v>
      </c>
      <c r="O15" s="6">
        <v>-3.6113</v>
      </c>
      <c r="P15" s="6">
        <v>-3.7833000000000001</v>
      </c>
      <c r="Q15" s="6">
        <v>-3.2673999999999999</v>
      </c>
      <c r="R15" s="6">
        <v>-4.0412999999999997</v>
      </c>
      <c r="S15" s="6">
        <v>-4.5571999999999999</v>
      </c>
      <c r="T15" s="6">
        <v>-4.6432000000000002</v>
      </c>
      <c r="U15" s="6">
        <v>-4.2991999999999999</v>
      </c>
      <c r="V15" s="6">
        <v>-2.2355999999999998</v>
      </c>
      <c r="W15" s="6">
        <v>-1.5477000000000001</v>
      </c>
      <c r="X15" s="6">
        <v>-2.5794999999999999</v>
      </c>
      <c r="Y15" s="6">
        <v>-3.7833000000000001</v>
      </c>
      <c r="Z15" s="6">
        <v>-4.0412999999999997</v>
      </c>
      <c r="AA15" s="6">
        <v>-4.1273</v>
      </c>
      <c r="AB15" s="6">
        <v>-4.4711999999999996</v>
      </c>
      <c r="AC15" s="6">
        <v>-4.9010999999999996</v>
      </c>
      <c r="AD15" s="6">
        <v>-5.2450999999999999</v>
      </c>
      <c r="AE15" s="6">
        <v>-5.6749999999999998</v>
      </c>
      <c r="AF15" s="6">
        <v>-2.7515000000000001</v>
      </c>
      <c r="AG15" s="6">
        <v>-5.2450999999999999</v>
      </c>
      <c r="AH15" s="6">
        <v>-5.2450999999999999</v>
      </c>
      <c r="AI15" s="6">
        <v>-2.8374999999999999</v>
      </c>
      <c r="AJ15" s="6">
        <v>-5.9329000000000001</v>
      </c>
      <c r="AK15" s="6">
        <v>-1.5477000000000001</v>
      </c>
      <c r="AL15" s="6">
        <v>-2.2355999999999998</v>
      </c>
      <c r="AM15" s="6">
        <v>-3.7833000000000001</v>
      </c>
      <c r="AN15" s="6">
        <v>-4.1273</v>
      </c>
      <c r="AO15" s="6">
        <v>-3.7833000000000001</v>
      </c>
      <c r="AP15" s="6">
        <v>-3.0954000000000002</v>
      </c>
      <c r="AQ15" s="6">
        <v>-3.1814</v>
      </c>
      <c r="AR15" s="6">
        <v>-3.5253999999999999</v>
      </c>
      <c r="AS15" s="6">
        <v>-4.3852000000000002</v>
      </c>
      <c r="AT15" s="6">
        <v>-4.0412999999999997</v>
      </c>
      <c r="AU15" s="6">
        <v>-4.3852000000000002</v>
      </c>
      <c r="AV15" s="6">
        <v>-4.3852000000000002</v>
      </c>
      <c r="AW15" s="6">
        <v>-4.7290999999999999</v>
      </c>
      <c r="AX15" s="6">
        <v>-5.7610000000000001</v>
      </c>
      <c r="AY15" s="6">
        <v>-6.1048999999999998</v>
      </c>
      <c r="AZ15" s="6">
        <v>-6.5347999999999997</v>
      </c>
      <c r="BA15" s="6">
        <v>-6.9646999999999997</v>
      </c>
      <c r="BB15" s="6">
        <v>-6.1909000000000001</v>
      </c>
      <c r="BC15" s="6">
        <v>-6.1048999999999998</v>
      </c>
      <c r="BD15" s="6">
        <v>-6.1</v>
      </c>
    </row>
    <row r="16" spans="1:56">
      <c r="A16" t="s">
        <v>121</v>
      </c>
      <c r="B16" t="s">
        <v>122</v>
      </c>
      <c r="C16" t="s">
        <v>123</v>
      </c>
      <c r="D16" t="s">
        <v>124</v>
      </c>
      <c r="E16" t="s">
        <v>125</v>
      </c>
      <c r="F16" t="s">
        <v>131</v>
      </c>
      <c r="G16" t="s">
        <v>143</v>
      </c>
      <c r="H16" t="s">
        <v>4</v>
      </c>
      <c r="I16" t="s">
        <v>15</v>
      </c>
      <c r="J16" s="6">
        <v>-15.4772</v>
      </c>
      <c r="K16" s="6">
        <v>-17.712800000000001</v>
      </c>
      <c r="L16" s="6">
        <v>-12.2098</v>
      </c>
      <c r="M16" s="6">
        <v>-12.3818</v>
      </c>
      <c r="N16" s="6">
        <v>-12.123799999999999</v>
      </c>
      <c r="O16" s="6">
        <v>-12.8117</v>
      </c>
      <c r="P16" s="6">
        <v>-15.0473</v>
      </c>
      <c r="Q16" s="6">
        <v>-10.92</v>
      </c>
      <c r="R16" s="6">
        <v>-14.445399999999999</v>
      </c>
      <c r="S16" s="6">
        <v>-23.7317</v>
      </c>
      <c r="T16" s="6">
        <v>-21.668099999999999</v>
      </c>
      <c r="U16" s="6">
        <v>-10.4041</v>
      </c>
      <c r="V16" s="6">
        <v>-9.5442999999999998</v>
      </c>
      <c r="W16" s="6">
        <v>-5.0731000000000002</v>
      </c>
      <c r="X16" s="6">
        <v>-27.859000000000002</v>
      </c>
      <c r="Y16" s="6">
        <v>-29.2347</v>
      </c>
      <c r="Z16" s="6">
        <v>-25.0215</v>
      </c>
      <c r="AA16" s="6">
        <v>-31.900300000000001</v>
      </c>
      <c r="AB16" s="6">
        <v>-26.999099999999999</v>
      </c>
      <c r="AC16" s="6">
        <v>-15.4772</v>
      </c>
      <c r="AD16" s="6">
        <v>-16.681000000000001</v>
      </c>
      <c r="AE16" s="6">
        <v>-18.572700000000001</v>
      </c>
      <c r="AF16" s="6">
        <v>-11.607900000000001</v>
      </c>
      <c r="AG16" s="6">
        <v>-13.413600000000001</v>
      </c>
      <c r="AH16" s="6">
        <v>-17.540800000000001</v>
      </c>
      <c r="AI16" s="6">
        <v>-16.251100000000001</v>
      </c>
      <c r="AJ16" s="6">
        <v>-16.939</v>
      </c>
      <c r="AK16" s="6">
        <v>-11.006</v>
      </c>
      <c r="AL16" s="6">
        <v>-10.5761</v>
      </c>
      <c r="AM16" s="6">
        <v>-120.9802</v>
      </c>
      <c r="AN16" s="6">
        <v>-125.45140000000001</v>
      </c>
      <c r="AO16" s="6">
        <v>-138.6071</v>
      </c>
      <c r="AP16" s="6">
        <v>-145.82980000000001</v>
      </c>
      <c r="AQ16" s="6">
        <v>-140.8426</v>
      </c>
      <c r="AR16" s="6">
        <v>-143.4222</v>
      </c>
      <c r="AS16" s="6">
        <v>-149.87100000000001</v>
      </c>
      <c r="AT16" s="6">
        <v>-139.3809</v>
      </c>
      <c r="AU16" s="6">
        <v>-165.34819999999999</v>
      </c>
      <c r="AV16" s="6">
        <v>-177.64400000000001</v>
      </c>
      <c r="AW16" s="6">
        <v>-198.0224</v>
      </c>
      <c r="AX16" s="6">
        <v>-227.25710000000001</v>
      </c>
      <c r="AY16" s="6">
        <v>-219.34649999999999</v>
      </c>
      <c r="AZ16" s="6">
        <v>-236.71539999999999</v>
      </c>
      <c r="BA16" s="6">
        <v>-250.47290000000001</v>
      </c>
      <c r="BB16" s="6">
        <v>-207.13669999999999</v>
      </c>
      <c r="BC16" s="6">
        <v>-273.86070000000001</v>
      </c>
      <c r="BD16" s="6">
        <v>-269.13159999999999</v>
      </c>
    </row>
    <row r="17" spans="1:56">
      <c r="A17" t="s">
        <v>121</v>
      </c>
      <c r="B17" t="s">
        <v>122</v>
      </c>
      <c r="C17" t="s">
        <v>123</v>
      </c>
      <c r="D17" t="s">
        <v>124</v>
      </c>
      <c r="E17" t="s">
        <v>104</v>
      </c>
      <c r="F17" t="s">
        <v>1</v>
      </c>
      <c r="G17" t="s">
        <v>6</v>
      </c>
      <c r="H17" t="s">
        <v>4</v>
      </c>
      <c r="I17" t="s">
        <v>15</v>
      </c>
      <c r="J17" s="6">
        <v>16.681000000000001</v>
      </c>
      <c r="K17" s="6">
        <v>18.8306</v>
      </c>
      <c r="L17" s="6">
        <v>21.754100000000001</v>
      </c>
      <c r="M17" s="6"/>
      <c r="N17" s="6"/>
      <c r="O17" s="6"/>
      <c r="P17" s="6"/>
      <c r="Q17" s="6"/>
      <c r="R17" s="6"/>
      <c r="S17" s="6"/>
      <c r="T17" s="6"/>
      <c r="U17" s="6"/>
      <c r="V17" s="6"/>
      <c r="W17" s="6"/>
      <c r="X17" s="6"/>
      <c r="Y17" s="6"/>
      <c r="Z17" s="6"/>
      <c r="AA17" s="6"/>
      <c r="AB17" s="6"/>
      <c r="AC17" s="6"/>
      <c r="AD17" s="6"/>
      <c r="AE17" s="6"/>
      <c r="AF17" s="6"/>
      <c r="AG17" s="6"/>
      <c r="AH17" s="6"/>
      <c r="AI17" s="6"/>
      <c r="AJ17" s="6"/>
      <c r="AK17" s="6"/>
      <c r="AL17" s="6"/>
      <c r="AM17" s="6"/>
      <c r="AN17" s="6"/>
      <c r="AO17" s="6"/>
      <c r="AP17" s="6"/>
      <c r="AQ17" s="6"/>
      <c r="AR17" s="6"/>
      <c r="AS17" s="6"/>
      <c r="AT17" s="6"/>
      <c r="AU17" s="6"/>
      <c r="AV17" s="6"/>
      <c r="AW17" s="6"/>
      <c r="AX17" s="6"/>
      <c r="AY17" s="6"/>
      <c r="AZ17" s="6"/>
      <c r="BA17" s="6"/>
      <c r="BB17" s="6"/>
      <c r="BC17" s="6"/>
      <c r="BD17" s="6"/>
    </row>
    <row r="18" spans="1:56">
      <c r="A18" t="s">
        <v>121</v>
      </c>
      <c r="B18" t="s">
        <v>122</v>
      </c>
      <c r="C18" t="s">
        <v>123</v>
      </c>
      <c r="D18" t="s">
        <v>124</v>
      </c>
      <c r="E18" t="s">
        <v>104</v>
      </c>
      <c r="F18" t="s">
        <v>1</v>
      </c>
      <c r="G18" t="s">
        <v>7</v>
      </c>
      <c r="H18" t="s">
        <v>4</v>
      </c>
      <c r="I18" t="s">
        <v>15</v>
      </c>
      <c r="J18" s="6">
        <v>169.64750000000001</v>
      </c>
      <c r="K18" s="6">
        <v>193.72309999999999</v>
      </c>
      <c r="L18" s="6">
        <v>225.7954</v>
      </c>
      <c r="M18" s="6"/>
      <c r="N18" s="6"/>
      <c r="O18" s="6"/>
      <c r="P18" s="6"/>
      <c r="Q18" s="6"/>
      <c r="R18" s="6"/>
      <c r="S18" s="6"/>
      <c r="T18" s="6"/>
      <c r="U18" s="6"/>
      <c r="V18" s="6"/>
      <c r="W18" s="6"/>
      <c r="X18" s="6"/>
      <c r="Y18" s="6"/>
      <c r="Z18" s="6"/>
      <c r="AA18" s="6"/>
      <c r="AB18" s="6"/>
      <c r="AC18" s="6"/>
      <c r="AD18" s="6"/>
      <c r="AE18" s="6"/>
      <c r="AF18" s="6"/>
      <c r="AG18" s="6"/>
      <c r="AH18" s="6"/>
      <c r="AI18" s="6"/>
      <c r="AJ18" s="6"/>
      <c r="AK18" s="6"/>
      <c r="AL18" s="6"/>
      <c r="AM18" s="6"/>
      <c r="AN18" s="6"/>
      <c r="AO18" s="6"/>
      <c r="AP18" s="6"/>
      <c r="AQ18" s="6"/>
      <c r="AR18" s="6"/>
      <c r="AS18" s="6"/>
      <c r="AT18" s="6"/>
      <c r="AU18" s="6"/>
      <c r="AV18" s="6"/>
      <c r="AW18" s="6"/>
      <c r="AX18" s="6"/>
      <c r="AY18" s="6"/>
      <c r="AZ18" s="6"/>
      <c r="BA18" s="6"/>
      <c r="BB18" s="6"/>
      <c r="BC18" s="6"/>
      <c r="BD18" s="6"/>
    </row>
    <row r="19" spans="1:56">
      <c r="A19" t="s">
        <v>121</v>
      </c>
      <c r="B19" t="s">
        <v>122</v>
      </c>
      <c r="C19" t="s">
        <v>123</v>
      </c>
      <c r="D19" t="s">
        <v>124</v>
      </c>
      <c r="E19" t="s">
        <v>104</v>
      </c>
      <c r="F19" t="s">
        <v>1</v>
      </c>
      <c r="G19" t="s">
        <v>10</v>
      </c>
      <c r="H19" t="s">
        <v>4</v>
      </c>
      <c r="I19" t="s">
        <v>15</v>
      </c>
      <c r="J19" s="6">
        <v>1.4617</v>
      </c>
      <c r="K19" s="6">
        <v>1.6336999999999999</v>
      </c>
      <c r="L19" s="6">
        <v>1.8916999999999999</v>
      </c>
      <c r="M19" s="6"/>
      <c r="N19" s="6"/>
      <c r="O19" s="6"/>
      <c r="P19" s="6"/>
      <c r="Q19" s="6"/>
      <c r="R19" s="6"/>
      <c r="S19" s="6"/>
      <c r="T19" s="6"/>
      <c r="U19" s="6"/>
      <c r="V19" s="6"/>
      <c r="W19" s="6"/>
      <c r="X19" s="6"/>
      <c r="Y19" s="6"/>
      <c r="Z19" s="6"/>
      <c r="AA19" s="6"/>
      <c r="AB19" s="6"/>
      <c r="AC19" s="6"/>
      <c r="AD19" s="6"/>
      <c r="AE19" s="6"/>
      <c r="AF19" s="6"/>
      <c r="AG19" s="6"/>
      <c r="AH19" s="6"/>
      <c r="AI19" s="6"/>
      <c r="AJ19" s="6"/>
      <c r="AK19" s="6"/>
      <c r="AL19" s="6"/>
      <c r="AM19" s="6"/>
      <c r="AN19" s="6"/>
      <c r="AO19" s="6"/>
      <c r="AP19" s="6"/>
      <c r="AQ19" s="6"/>
      <c r="AR19" s="6"/>
      <c r="AS19" s="6"/>
      <c r="AT19" s="6"/>
      <c r="AU19" s="6"/>
      <c r="AV19" s="6"/>
      <c r="AW19" s="6"/>
      <c r="AX19" s="6"/>
      <c r="AY19" s="6"/>
      <c r="AZ19" s="6"/>
      <c r="BA19" s="6"/>
      <c r="BB19" s="6"/>
      <c r="BC19" s="6"/>
      <c r="BD19" s="6"/>
    </row>
    <row r="20" spans="1:56">
      <c r="A20" t="s">
        <v>121</v>
      </c>
      <c r="B20" t="s">
        <v>122</v>
      </c>
      <c r="C20" t="s">
        <v>123</v>
      </c>
      <c r="D20" t="s">
        <v>124</v>
      </c>
      <c r="E20" t="s">
        <v>104</v>
      </c>
      <c r="F20" t="s">
        <v>1</v>
      </c>
      <c r="G20" t="s">
        <v>144</v>
      </c>
      <c r="H20" t="s">
        <v>4</v>
      </c>
      <c r="I20" t="s">
        <v>15</v>
      </c>
      <c r="J20" s="6">
        <v>21.926100000000002</v>
      </c>
      <c r="K20" s="6">
        <v>24.849499999999999</v>
      </c>
      <c r="L20" s="6">
        <v>28.976800000000001</v>
      </c>
      <c r="M20" s="6">
        <v>299.74200000000002</v>
      </c>
      <c r="N20" s="6">
        <v>280.73950000000002</v>
      </c>
      <c r="O20" s="6">
        <v>289.76780000000002</v>
      </c>
      <c r="P20" s="6">
        <v>300.34390000000002</v>
      </c>
      <c r="Q20" s="6">
        <v>242.9923</v>
      </c>
      <c r="R20" s="6">
        <v>307.65260000000001</v>
      </c>
      <c r="S20" s="6">
        <v>339.89679999999998</v>
      </c>
      <c r="T20" s="6">
        <v>339.3809</v>
      </c>
      <c r="U20" s="6">
        <v>307.30869999999999</v>
      </c>
      <c r="V20" s="6">
        <v>111.092</v>
      </c>
      <c r="W20" s="6">
        <v>47.119500000000002</v>
      </c>
      <c r="X20" s="6">
        <v>124.5056</v>
      </c>
      <c r="Y20" s="6">
        <v>236.0275</v>
      </c>
      <c r="Z20" s="6">
        <v>270.67930000000001</v>
      </c>
      <c r="AA20" s="6">
        <v>297.4205</v>
      </c>
      <c r="AB20" s="6">
        <v>303.26740000000001</v>
      </c>
      <c r="AC20" s="6">
        <v>305.93290000000002</v>
      </c>
      <c r="AD20" s="6">
        <v>319.34649999999999</v>
      </c>
      <c r="AE20" s="6">
        <v>332.33019999999999</v>
      </c>
      <c r="AF20" s="6">
        <v>341.27260000000001</v>
      </c>
      <c r="AG20" s="6">
        <v>308.7704</v>
      </c>
      <c r="AH20" s="6">
        <v>316.59500000000003</v>
      </c>
      <c r="AI20" s="6">
        <v>330.78250000000003</v>
      </c>
      <c r="AJ20" s="6">
        <v>395.95870000000002</v>
      </c>
      <c r="AK20" s="6">
        <v>264.14449999999999</v>
      </c>
      <c r="AL20" s="6">
        <v>371.71109999999999</v>
      </c>
      <c r="AM20" s="6">
        <v>370.24939999999998</v>
      </c>
      <c r="AN20" s="6">
        <v>372.82889999999998</v>
      </c>
      <c r="AO20" s="6">
        <v>335.68360000000001</v>
      </c>
      <c r="AP20" s="6">
        <v>189.68190000000001</v>
      </c>
      <c r="AQ20" s="6">
        <v>174.46260000000001</v>
      </c>
      <c r="AR20" s="6">
        <v>218.5727</v>
      </c>
      <c r="AS20" s="6">
        <v>308.94240000000002</v>
      </c>
      <c r="AT20" s="6">
        <v>231.04040000000001</v>
      </c>
      <c r="AU20" s="6">
        <v>254.77209999999999</v>
      </c>
      <c r="AV20" s="6">
        <v>253.74029999999999</v>
      </c>
      <c r="AW20" s="6">
        <v>272.91489999999999</v>
      </c>
      <c r="AX20" s="6">
        <v>335.42559999999997</v>
      </c>
      <c r="AY20" s="6">
        <v>357.09370000000001</v>
      </c>
      <c r="AZ20" s="6">
        <v>381.34140000000002</v>
      </c>
      <c r="BA20" s="6">
        <v>402.4076</v>
      </c>
      <c r="BB20" s="6">
        <v>359.32929999999999</v>
      </c>
      <c r="BC20" s="6">
        <v>257.0077</v>
      </c>
      <c r="BD20" s="6">
        <v>264.10000000000002</v>
      </c>
    </row>
    <row r="21" spans="1:56">
      <c r="A21" t="s">
        <v>121</v>
      </c>
      <c r="B21" t="s">
        <v>122</v>
      </c>
      <c r="C21" t="s">
        <v>123</v>
      </c>
      <c r="D21" t="s">
        <v>124</v>
      </c>
      <c r="E21" t="s">
        <v>104</v>
      </c>
      <c r="F21" t="s">
        <v>145</v>
      </c>
      <c r="G21" t="s">
        <v>146</v>
      </c>
      <c r="H21" t="s">
        <v>4</v>
      </c>
      <c r="I21" t="s">
        <v>15</v>
      </c>
      <c r="J21" s="6"/>
      <c r="K21" s="6"/>
      <c r="L21" s="6"/>
      <c r="M21" s="6"/>
      <c r="N21" s="6"/>
      <c r="O21" s="6"/>
      <c r="P21" s="6"/>
      <c r="Q21" s="6"/>
      <c r="R21" s="6"/>
      <c r="S21" s="6"/>
      <c r="T21" s="6"/>
      <c r="U21" s="6"/>
      <c r="V21" s="6"/>
      <c r="W21" s="6"/>
      <c r="X21" s="6"/>
      <c r="Y21" s="6"/>
      <c r="Z21" s="6"/>
      <c r="AA21" s="6"/>
      <c r="AB21" s="6"/>
      <c r="AC21" s="6"/>
      <c r="AD21" s="6"/>
      <c r="AE21" s="6"/>
      <c r="AF21" s="6"/>
      <c r="AG21" s="6"/>
      <c r="AH21" s="6"/>
      <c r="AI21" s="6"/>
      <c r="AJ21" s="6"/>
      <c r="AK21" s="6"/>
      <c r="AL21" s="6"/>
      <c r="AM21" s="6"/>
      <c r="AN21" s="6"/>
      <c r="AO21" s="6"/>
      <c r="AP21" s="6"/>
      <c r="AQ21" s="6"/>
      <c r="AR21" s="6"/>
      <c r="AS21" s="6"/>
      <c r="AT21" s="6"/>
      <c r="AU21" s="6"/>
      <c r="AV21" s="6"/>
      <c r="AW21" s="6"/>
      <c r="AX21" s="6"/>
      <c r="AY21" s="6"/>
      <c r="AZ21" s="6"/>
      <c r="BA21" s="6"/>
      <c r="BB21" s="6"/>
      <c r="BC21" s="6">
        <v>0.51590000000000003</v>
      </c>
      <c r="BD21" s="6">
        <v>0.5</v>
      </c>
    </row>
    <row r="22" spans="1:56">
      <c r="A22" t="s">
        <v>121</v>
      </c>
      <c r="B22" t="s">
        <v>122</v>
      </c>
      <c r="C22" t="s">
        <v>123</v>
      </c>
      <c r="D22" t="s">
        <v>124</v>
      </c>
      <c r="E22" t="s">
        <v>104</v>
      </c>
      <c r="F22" t="s">
        <v>147</v>
      </c>
      <c r="G22" t="s">
        <v>148</v>
      </c>
      <c r="H22" t="s">
        <v>4</v>
      </c>
      <c r="I22" t="s">
        <v>15</v>
      </c>
      <c r="J22" s="6">
        <v>14.1015</v>
      </c>
      <c r="K22" s="6">
        <v>15.9931</v>
      </c>
      <c r="L22" s="6">
        <v>18.572700000000001</v>
      </c>
      <c r="M22" s="6">
        <v>25.8813</v>
      </c>
      <c r="N22" s="6">
        <v>34.823700000000002</v>
      </c>
      <c r="O22" s="6">
        <v>42.5623</v>
      </c>
      <c r="P22" s="6">
        <v>46.689599999999999</v>
      </c>
      <c r="Q22" s="6">
        <v>48.581299999999999</v>
      </c>
      <c r="R22" s="6">
        <v>50.902799999999999</v>
      </c>
      <c r="S22" s="6">
        <v>51.160800000000002</v>
      </c>
      <c r="T22" s="6">
        <v>54.8581</v>
      </c>
      <c r="U22" s="6">
        <v>52.020600000000002</v>
      </c>
      <c r="V22" s="6">
        <v>50.300899999999999</v>
      </c>
      <c r="W22" s="6">
        <v>46.861600000000003</v>
      </c>
      <c r="X22" s="6">
        <v>46.345700000000001</v>
      </c>
      <c r="Y22" s="6">
        <v>52.364600000000003</v>
      </c>
      <c r="Z22" s="6">
        <v>59.845199999999998</v>
      </c>
      <c r="AA22" s="6">
        <v>61.822899999999997</v>
      </c>
      <c r="AB22" s="6">
        <v>69.131600000000006</v>
      </c>
      <c r="AC22" s="6">
        <v>77.816000000000003</v>
      </c>
      <c r="AD22" s="6">
        <v>88.306100000000001</v>
      </c>
      <c r="AE22" s="6">
        <v>105.675</v>
      </c>
      <c r="AF22" s="6">
        <v>117.5408</v>
      </c>
      <c r="AG22" s="6">
        <v>127.0851</v>
      </c>
      <c r="AH22" s="6">
        <v>139.8108</v>
      </c>
      <c r="AI22" s="6">
        <v>164.05850000000001</v>
      </c>
      <c r="AJ22" s="6">
        <v>127.0851</v>
      </c>
      <c r="AK22" s="6">
        <v>105.0731</v>
      </c>
      <c r="AL22" s="6">
        <v>137.05930000000001</v>
      </c>
      <c r="AM22" s="6">
        <v>127.1711</v>
      </c>
      <c r="AN22" s="6">
        <v>138.6071</v>
      </c>
      <c r="AO22" s="6">
        <v>143.68010000000001</v>
      </c>
      <c r="AP22" s="6">
        <v>148.49529999999999</v>
      </c>
      <c r="AQ22" s="6">
        <v>158.2115</v>
      </c>
      <c r="AR22" s="6">
        <v>168.1857</v>
      </c>
      <c r="AS22" s="6">
        <v>173.86070000000001</v>
      </c>
      <c r="AT22" s="6">
        <v>171.71109999999999</v>
      </c>
      <c r="AU22" s="6">
        <v>186.4144</v>
      </c>
      <c r="AV22" s="6">
        <v>195.6148</v>
      </c>
      <c r="AW22" s="6">
        <v>213.49959999999999</v>
      </c>
      <c r="AX22" s="6">
        <v>217.28290000000001</v>
      </c>
      <c r="AY22" s="6">
        <v>242.3904</v>
      </c>
      <c r="AZ22" s="6">
        <v>263.11259999999999</v>
      </c>
      <c r="BA22" s="6">
        <v>238.34909999999999</v>
      </c>
      <c r="BB22" s="6">
        <v>209.45830000000001</v>
      </c>
      <c r="BC22" s="6">
        <v>503.1814</v>
      </c>
      <c r="BD22" s="6">
        <v>532.5</v>
      </c>
    </row>
    <row r="23" spans="1:56">
      <c r="A23" t="s">
        <v>121</v>
      </c>
      <c r="B23" t="s">
        <v>122</v>
      </c>
      <c r="C23" t="s">
        <v>123</v>
      </c>
      <c r="D23" t="s">
        <v>124</v>
      </c>
      <c r="E23" t="s">
        <v>104</v>
      </c>
      <c r="F23" t="s">
        <v>147</v>
      </c>
      <c r="G23" t="s">
        <v>149</v>
      </c>
      <c r="H23" t="s">
        <v>4</v>
      </c>
      <c r="I23" t="s">
        <v>15</v>
      </c>
      <c r="J23" s="6">
        <v>9.0283999999999995</v>
      </c>
      <c r="K23" s="6">
        <v>10.318099999999999</v>
      </c>
      <c r="L23" s="6">
        <v>11.9518</v>
      </c>
      <c r="M23" s="6"/>
      <c r="N23" s="6"/>
      <c r="O23" s="6"/>
      <c r="P23" s="6"/>
      <c r="Q23" s="6"/>
      <c r="R23" s="6"/>
      <c r="S23" s="6"/>
      <c r="T23" s="6"/>
      <c r="U23" s="6"/>
      <c r="V23" s="6"/>
      <c r="W23" s="6"/>
      <c r="X23" s="6"/>
      <c r="Y23" s="6"/>
      <c r="Z23" s="6"/>
      <c r="AA23" s="6"/>
      <c r="AB23" s="6"/>
      <c r="AC23" s="6"/>
      <c r="AD23" s="6"/>
      <c r="AE23" s="6"/>
      <c r="AF23" s="6"/>
      <c r="AG23" s="6"/>
      <c r="AH23" s="6">
        <v>28.546900000000001</v>
      </c>
      <c r="AI23" s="6">
        <v>33.963900000000002</v>
      </c>
      <c r="AJ23" s="6">
        <v>39.466900000000003</v>
      </c>
      <c r="AK23" s="6">
        <v>33.7059</v>
      </c>
      <c r="AL23" s="6">
        <v>31.384399999999999</v>
      </c>
      <c r="AM23" s="6">
        <v>50.042999999999999</v>
      </c>
      <c r="AN23" s="6">
        <v>52.966500000000003</v>
      </c>
      <c r="AO23" s="6">
        <v>55.374000000000002</v>
      </c>
      <c r="AP23" s="6">
        <v>57.6096</v>
      </c>
      <c r="AQ23" s="6">
        <v>62.252800000000001</v>
      </c>
      <c r="AR23" s="6">
        <v>65.434200000000004</v>
      </c>
      <c r="AS23" s="6">
        <v>77.214100000000002</v>
      </c>
      <c r="AT23" s="6">
        <v>77.644000000000005</v>
      </c>
      <c r="AU23" s="6">
        <v>86.672399999999996</v>
      </c>
      <c r="AV23" s="6">
        <v>91.831500000000005</v>
      </c>
      <c r="AW23" s="6">
        <v>104.9011</v>
      </c>
      <c r="AX23" s="6">
        <v>128.54689999999999</v>
      </c>
      <c r="AY23" s="6">
        <v>164.91829999999999</v>
      </c>
      <c r="AZ23" s="6">
        <v>169.9914</v>
      </c>
      <c r="BA23" s="6">
        <v>177.90199999999999</v>
      </c>
      <c r="BB23" s="6">
        <v>177.64400000000001</v>
      </c>
      <c r="BC23" s="6">
        <v>220.9802</v>
      </c>
      <c r="BD23" s="6">
        <v>242.5</v>
      </c>
    </row>
    <row r="24" spans="1:56">
      <c r="A24" t="s">
        <v>121</v>
      </c>
      <c r="B24" t="s">
        <v>122</v>
      </c>
      <c r="C24" t="s">
        <v>123</v>
      </c>
      <c r="D24" t="s">
        <v>124</v>
      </c>
      <c r="E24" t="s">
        <v>104</v>
      </c>
      <c r="F24" t="s">
        <v>147</v>
      </c>
      <c r="G24" t="s">
        <v>3</v>
      </c>
      <c r="H24" t="s">
        <v>4</v>
      </c>
      <c r="I24" t="s">
        <v>15</v>
      </c>
      <c r="J24" s="6">
        <v>2.3216000000000001</v>
      </c>
      <c r="K24" s="6">
        <v>2.6655000000000002</v>
      </c>
      <c r="L24" s="6">
        <v>3.0954000000000002</v>
      </c>
      <c r="M24" s="6"/>
      <c r="N24" s="6"/>
      <c r="O24" s="6"/>
      <c r="P24" s="6"/>
      <c r="Q24" s="6"/>
      <c r="R24" s="6"/>
      <c r="S24" s="6"/>
      <c r="T24" s="6"/>
      <c r="U24" s="6"/>
      <c r="V24" s="6"/>
      <c r="W24" s="6"/>
      <c r="X24" s="6"/>
      <c r="Y24" s="6"/>
      <c r="Z24" s="6"/>
      <c r="AA24" s="6"/>
      <c r="AB24" s="6"/>
      <c r="AC24" s="6"/>
      <c r="AD24" s="6"/>
      <c r="AE24" s="6"/>
      <c r="AF24" s="6"/>
      <c r="AG24" s="6"/>
      <c r="AH24" s="6"/>
      <c r="AI24" s="6"/>
      <c r="AJ24" s="6"/>
      <c r="AK24" s="6"/>
      <c r="AL24" s="6"/>
      <c r="AM24" s="6"/>
      <c r="AN24" s="6"/>
      <c r="AO24" s="6"/>
      <c r="AP24" s="6"/>
      <c r="AQ24" s="6"/>
      <c r="AR24" s="6"/>
      <c r="AS24" s="6"/>
      <c r="AT24" s="6"/>
      <c r="AU24" s="6"/>
      <c r="AV24" s="6"/>
      <c r="AW24" s="6"/>
      <c r="AX24" s="6"/>
      <c r="AY24" s="6"/>
      <c r="AZ24" s="6"/>
      <c r="BA24" s="6"/>
      <c r="BB24" s="6"/>
      <c r="BC24" s="6">
        <v>0.25800000000000001</v>
      </c>
      <c r="BD24" s="6">
        <v>0.3</v>
      </c>
    </row>
    <row r="25" spans="1:56">
      <c r="A25" t="s">
        <v>121</v>
      </c>
      <c r="B25" t="s">
        <v>122</v>
      </c>
      <c r="C25" t="s">
        <v>123</v>
      </c>
      <c r="D25" t="s">
        <v>124</v>
      </c>
      <c r="E25" t="s">
        <v>104</v>
      </c>
      <c r="F25" t="s">
        <v>147</v>
      </c>
      <c r="G25" t="s">
        <v>150</v>
      </c>
      <c r="H25" t="s">
        <v>4</v>
      </c>
      <c r="I25" t="s">
        <v>15</v>
      </c>
      <c r="J25" s="6"/>
      <c r="K25" s="6"/>
      <c r="L25" s="6"/>
      <c r="M25" s="6">
        <v>0.77390000000000003</v>
      </c>
      <c r="N25" s="6"/>
      <c r="O25" s="6">
        <v>0.85980000000000001</v>
      </c>
      <c r="P25" s="6">
        <v>0.94579999999999997</v>
      </c>
      <c r="Q25" s="6"/>
      <c r="R25" s="6"/>
      <c r="S25" s="6"/>
      <c r="T25" s="6">
        <v>1.1177999999999999</v>
      </c>
      <c r="U25" s="6">
        <v>8.4265000000000008</v>
      </c>
      <c r="V25" s="6">
        <v>5.7610000000000001</v>
      </c>
      <c r="W25" s="6">
        <v>3.4394</v>
      </c>
      <c r="X25" s="6">
        <v>5.6749999999999998</v>
      </c>
      <c r="Y25" s="6"/>
      <c r="Z25" s="6"/>
      <c r="AA25" s="6"/>
      <c r="AB25" s="6">
        <v>1.1177999999999999</v>
      </c>
      <c r="AC25" s="6">
        <v>0.51590000000000003</v>
      </c>
      <c r="AD25" s="6">
        <v>0.17199999999999999</v>
      </c>
      <c r="AE25" s="6">
        <v>0.17199999999999999</v>
      </c>
      <c r="AF25" s="6">
        <v>0.68789999999999996</v>
      </c>
      <c r="AG25" s="6">
        <v>0.60189999999999999</v>
      </c>
      <c r="AH25" s="6">
        <v>41.530500000000004</v>
      </c>
      <c r="AI25" s="6">
        <v>56.1479</v>
      </c>
      <c r="AJ25" s="6">
        <v>0.60189999999999999</v>
      </c>
      <c r="AK25" s="6">
        <v>0.4299</v>
      </c>
      <c r="AL25" s="6">
        <v>0.60189999999999999</v>
      </c>
      <c r="AM25" s="6"/>
      <c r="AN25" s="6"/>
      <c r="AO25" s="6"/>
      <c r="AP25" s="6"/>
      <c r="AQ25" s="6"/>
      <c r="AR25" s="6"/>
      <c r="AS25" s="6"/>
      <c r="AT25" s="6"/>
      <c r="AU25" s="6"/>
      <c r="AV25" s="6"/>
      <c r="AW25" s="6"/>
      <c r="AX25" s="6"/>
      <c r="AY25" s="6"/>
      <c r="AZ25" s="6"/>
      <c r="BA25" s="6"/>
      <c r="BB25" s="6"/>
      <c r="BC25" s="6"/>
      <c r="BD25" s="6"/>
    </row>
    <row r="27" spans="1:56">
      <c r="I27" s="3" t="s">
        <v>163</v>
      </c>
      <c r="J27" s="18">
        <f>J3/J12</f>
        <v>0.98811164169481991</v>
      </c>
      <c r="K27" s="18">
        <f t="shared" ref="K27:BD27" si="0">K3/K12</f>
        <v>0.98927628615970908</v>
      </c>
      <c r="L27" s="18">
        <f t="shared" si="0"/>
        <v>0.99028136567722436</v>
      </c>
      <c r="M27" s="18">
        <f t="shared" si="0"/>
        <v>0.99245564240395978</v>
      </c>
      <c r="N27" s="18">
        <f t="shared" si="0"/>
        <v>0.99022065211400323</v>
      </c>
      <c r="O27" s="18">
        <f t="shared" si="0"/>
        <v>0.9888651231454616</v>
      </c>
      <c r="P27" s="18">
        <f t="shared" si="0"/>
        <v>0.98852646197866467</v>
      </c>
      <c r="Q27" s="18">
        <f t="shared" si="0"/>
        <v>0.98621784873663609</v>
      </c>
      <c r="R27" s="18">
        <f t="shared" si="0"/>
        <v>0.98868483419676889</v>
      </c>
      <c r="S27" s="18">
        <f t="shared" si="0"/>
        <v>0.99228880897380167</v>
      </c>
      <c r="T27" s="18">
        <f t="shared" si="0"/>
        <v>0.99348949319506552</v>
      </c>
      <c r="U27" s="18">
        <f t="shared" si="0"/>
        <v>0.99436498539169971</v>
      </c>
      <c r="V27" s="18">
        <f t="shared" si="0"/>
        <v>0.99066886967436918</v>
      </c>
      <c r="W27" s="18">
        <f t="shared" si="0"/>
        <v>0.98198746092648992</v>
      </c>
      <c r="X27" s="18">
        <f t="shared" si="0"/>
        <v>0.98972837515650203</v>
      </c>
      <c r="Y27" s="18">
        <f t="shared" si="0"/>
        <v>0.99318474657724798</v>
      </c>
      <c r="Z27" s="18">
        <f t="shared" si="0"/>
        <v>1</v>
      </c>
      <c r="AA27" s="18">
        <f t="shared" si="0"/>
        <v>1</v>
      </c>
      <c r="AB27" s="18">
        <f t="shared" si="0"/>
        <v>1</v>
      </c>
      <c r="AC27" s="18">
        <f t="shared" si="0"/>
        <v>1</v>
      </c>
      <c r="AD27" s="18">
        <f t="shared" si="0"/>
        <v>1</v>
      </c>
      <c r="AE27" s="18">
        <f t="shared" si="0"/>
        <v>1</v>
      </c>
      <c r="AF27" s="18">
        <f t="shared" si="0"/>
        <v>0.99651505295583087</v>
      </c>
      <c r="AG27" s="18">
        <f t="shared" si="0"/>
        <v>0.99541747515158019</v>
      </c>
      <c r="AH27" s="18">
        <f t="shared" si="0"/>
        <v>0.99689340541297067</v>
      </c>
      <c r="AI27" s="18">
        <f t="shared" si="0"/>
        <v>0.99969832546943838</v>
      </c>
      <c r="AJ27" s="18">
        <f t="shared" si="0"/>
        <v>0.99491732160717639</v>
      </c>
      <c r="AK27" s="18">
        <f t="shared" si="0"/>
        <v>0.77530366898285741</v>
      </c>
      <c r="AL27" s="18">
        <f t="shared" si="0"/>
        <v>0.83586673870847206</v>
      </c>
      <c r="AM27" s="18">
        <f t="shared" si="0"/>
        <v>0.91499376394980125</v>
      </c>
      <c r="AN27" s="18">
        <f t="shared" si="0"/>
        <v>0.84094662482885751</v>
      </c>
      <c r="AO27" s="18">
        <f t="shared" si="0"/>
        <v>0.69242414115011797</v>
      </c>
      <c r="AP27" s="18">
        <f t="shared" si="0"/>
        <v>0.66065967917652801</v>
      </c>
      <c r="AQ27" s="18">
        <f t="shared" si="0"/>
        <v>0.87448265369694023</v>
      </c>
      <c r="AR27" s="18">
        <f t="shared" si="0"/>
        <v>0.8292576074305904</v>
      </c>
      <c r="AS27" s="18">
        <f t="shared" si="0"/>
        <v>0.66654802134787972</v>
      </c>
      <c r="AT27" s="18">
        <f t="shared" si="0"/>
        <v>0.53410716666666669</v>
      </c>
      <c r="AU27" s="18">
        <f>AU3/AU12</f>
        <v>0.7442334818798908</v>
      </c>
      <c r="AV27" s="18">
        <f t="shared" si="0"/>
        <v>0.76769368466888777</v>
      </c>
      <c r="AW27" s="18">
        <f t="shared" si="0"/>
        <v>0.6881085960883756</v>
      </c>
      <c r="AX27" s="18">
        <f t="shared" si="0"/>
        <v>0.67508927841772193</v>
      </c>
      <c r="AY27" s="18">
        <f t="shared" si="0"/>
        <v>0.67124086896528112</v>
      </c>
      <c r="AZ27" s="18">
        <f t="shared" si="0"/>
        <v>0.63965505588291327</v>
      </c>
      <c r="BA27" s="18">
        <f t="shared" si="0"/>
        <v>0.64699528286567209</v>
      </c>
      <c r="BB27" s="18">
        <f t="shared" si="0"/>
        <v>0.50865888931329462</v>
      </c>
      <c r="BC27" s="18">
        <f t="shared" si="0"/>
        <v>0.56064114492006789</v>
      </c>
      <c r="BD27" s="18">
        <f t="shared" si="0"/>
        <v>0.39920387245590655</v>
      </c>
    </row>
    <row r="30" spans="1:56" ht="21">
      <c r="E30" s="19" t="s">
        <v>61</v>
      </c>
    </row>
    <row r="31" spans="1:56">
      <c r="H31" s="3" t="s">
        <v>65</v>
      </c>
    </row>
    <row r="107" spans="49:71" ht="29">
      <c r="AW107" s="21" t="s">
        <v>180</v>
      </c>
      <c r="AX107" s="21"/>
      <c r="AY107" s="21"/>
      <c r="AZ107" s="21"/>
      <c r="BA107" s="21"/>
      <c r="BB107" s="21"/>
      <c r="BC107" s="21"/>
      <c r="BD107" s="21"/>
      <c r="BE107" s="21"/>
      <c r="BF107" s="21"/>
      <c r="BG107" s="21"/>
      <c r="BH107" s="21"/>
      <c r="BI107" s="21"/>
      <c r="BJ107" s="21"/>
      <c r="BK107" s="21"/>
      <c r="BL107" s="21"/>
      <c r="BM107" s="21"/>
      <c r="BN107" s="21"/>
      <c r="BO107" s="21"/>
      <c r="BP107" s="21"/>
      <c r="BQ107" s="21"/>
      <c r="BR107" s="21"/>
      <c r="BS107" s="21"/>
    </row>
    <row r="108" spans="49:71">
      <c r="AW108" s="9"/>
      <c r="AX108" s="9"/>
      <c r="AY108" s="9"/>
      <c r="AZ108" s="9"/>
      <c r="BA108" s="9"/>
      <c r="BB108" s="9"/>
      <c r="BC108" s="9"/>
      <c r="BD108" s="9"/>
      <c r="BE108" s="9"/>
      <c r="BF108" s="9"/>
      <c r="BG108" s="9"/>
      <c r="BH108" s="9"/>
      <c r="BI108" s="9"/>
      <c r="BJ108" s="9"/>
      <c r="BK108" s="9"/>
      <c r="BL108" s="9"/>
      <c r="BM108" s="9"/>
      <c r="BN108" s="9"/>
      <c r="BO108" s="9"/>
      <c r="BP108" s="9"/>
      <c r="BQ108" s="9"/>
      <c r="BR108" s="9"/>
      <c r="BS108" s="9"/>
    </row>
    <row r="109" spans="49:71">
      <c r="AW109" s="9"/>
      <c r="AX109" s="9"/>
      <c r="AY109" s="9"/>
      <c r="AZ109" s="9"/>
      <c r="BA109" s="9"/>
      <c r="BB109" s="9"/>
      <c r="BC109" s="9"/>
      <c r="BD109" s="9"/>
      <c r="BE109" s="9"/>
      <c r="BF109" s="9"/>
      <c r="BG109" s="9"/>
      <c r="BH109" s="9"/>
      <c r="BI109" s="9"/>
      <c r="BJ109" s="9"/>
      <c r="BK109" s="9"/>
      <c r="BL109" s="9"/>
      <c r="BM109" s="9"/>
      <c r="BN109" s="9"/>
      <c r="BO109" s="9"/>
      <c r="BP109" s="9"/>
      <c r="BQ109" s="9"/>
      <c r="BR109" s="9"/>
      <c r="BS109" s="9"/>
    </row>
    <row r="110" spans="49:71">
      <c r="AW110" s="9"/>
      <c r="AX110" s="9"/>
      <c r="AY110" s="9"/>
      <c r="AZ110" s="9"/>
      <c r="BA110" s="9"/>
      <c r="BB110" s="9"/>
      <c r="BC110" s="9"/>
      <c r="BD110" s="9"/>
      <c r="BE110" s="9"/>
      <c r="BF110" s="9"/>
      <c r="BG110" s="9"/>
      <c r="BH110" s="9"/>
      <c r="BI110" s="9"/>
      <c r="BJ110" s="9"/>
      <c r="BK110" s="9"/>
      <c r="BL110" s="9"/>
      <c r="BM110" s="9"/>
      <c r="BN110" s="9"/>
      <c r="BO110" s="9"/>
      <c r="BP110" s="9"/>
      <c r="BQ110" s="9"/>
      <c r="BR110" s="9"/>
      <c r="BS110" s="9"/>
    </row>
    <row r="111" spans="49:71">
      <c r="AW111" s="9" t="s">
        <v>187</v>
      </c>
      <c r="AX111" s="9"/>
      <c r="AY111" s="9"/>
      <c r="AZ111" s="9"/>
      <c r="BA111" s="9"/>
      <c r="BB111" s="9"/>
      <c r="BC111" s="9"/>
      <c r="BD111" s="9"/>
      <c r="BE111" s="9"/>
      <c r="BF111" s="9"/>
      <c r="BG111" s="9"/>
      <c r="BH111" s="9"/>
      <c r="BI111" s="9"/>
      <c r="BJ111" s="9"/>
      <c r="BK111" s="9"/>
      <c r="BL111" s="9"/>
      <c r="BM111" s="9"/>
      <c r="BN111" s="9"/>
      <c r="BO111" s="9"/>
      <c r="BP111" s="9"/>
      <c r="BQ111" s="9"/>
      <c r="BR111" s="9"/>
      <c r="BS111" s="9"/>
    </row>
    <row r="112" spans="49:71">
      <c r="AW112" s="9"/>
      <c r="AX112" s="9"/>
      <c r="AY112" s="9"/>
      <c r="AZ112" s="9"/>
      <c r="BA112" s="9"/>
      <c r="BB112" s="9"/>
      <c r="BC112" s="9"/>
      <c r="BD112" s="9"/>
      <c r="BE112" s="9"/>
      <c r="BF112" s="9"/>
      <c r="BG112" s="9"/>
      <c r="BH112" s="9"/>
      <c r="BI112" s="9"/>
      <c r="BJ112" s="9"/>
      <c r="BK112" s="9"/>
      <c r="BL112" s="9"/>
      <c r="BM112" s="9"/>
      <c r="BN112" s="9"/>
      <c r="BO112" s="9"/>
      <c r="BP112" s="9"/>
      <c r="BQ112" s="9"/>
      <c r="BR112" s="9"/>
      <c r="BS112" s="9"/>
    </row>
    <row r="113" spans="49:71">
      <c r="AW113" s="9"/>
      <c r="AX113" s="9"/>
      <c r="AY113" s="9"/>
      <c r="AZ113" s="9"/>
      <c r="BA113" s="9"/>
      <c r="BB113" s="9"/>
      <c r="BC113" s="9"/>
      <c r="BD113" s="9"/>
      <c r="BE113" s="9"/>
      <c r="BF113" s="9"/>
      <c r="BG113" s="9"/>
      <c r="BH113" s="9"/>
      <c r="BI113" s="9"/>
      <c r="BJ113" s="9"/>
      <c r="BK113" s="9"/>
      <c r="BL113" s="9"/>
      <c r="BM113" s="9"/>
      <c r="BN113" s="9"/>
      <c r="BO113" s="9"/>
      <c r="BP113" s="9"/>
      <c r="BQ113" s="9"/>
      <c r="BR113" s="9"/>
      <c r="BS113" s="9"/>
    </row>
    <row r="114" spans="49:71">
      <c r="AW114" s="9"/>
      <c r="AX114" s="9"/>
      <c r="AY114" s="9"/>
      <c r="AZ114" s="9"/>
      <c r="BA114" s="9"/>
      <c r="BB114" s="9"/>
      <c r="BC114" s="9"/>
      <c r="BD114" s="9"/>
      <c r="BE114" s="9"/>
      <c r="BF114" s="9"/>
      <c r="BG114" s="9"/>
      <c r="BH114" s="9"/>
      <c r="BI114" s="9"/>
      <c r="BJ114" s="9" t="s">
        <v>178</v>
      </c>
      <c r="BK114" s="9"/>
      <c r="BL114" s="9"/>
      <c r="BM114" s="9"/>
      <c r="BN114" s="9"/>
      <c r="BO114" s="9"/>
      <c r="BP114" s="9"/>
      <c r="BQ114" s="9"/>
      <c r="BR114" s="9"/>
      <c r="BS114" s="9"/>
    </row>
    <row r="115" spans="49:71">
      <c r="AW115" s="9"/>
      <c r="AX115" s="9"/>
      <c r="AY115" s="9"/>
      <c r="AZ115" s="9"/>
      <c r="BA115" s="9"/>
      <c r="BB115" s="9"/>
      <c r="BC115" s="9"/>
      <c r="BD115" s="9"/>
      <c r="BE115" s="9"/>
      <c r="BF115" s="9"/>
      <c r="BG115" s="9"/>
      <c r="BH115" s="9"/>
      <c r="BI115" s="9"/>
      <c r="BJ115" s="9" t="s">
        <v>25</v>
      </c>
      <c r="BK115" s="9" t="s">
        <v>23</v>
      </c>
      <c r="BL115" s="9" t="s">
        <v>26</v>
      </c>
      <c r="BM115" s="9" t="s">
        <v>24</v>
      </c>
      <c r="BN115" s="9" t="s">
        <v>15</v>
      </c>
      <c r="BO115" s="9" t="s">
        <v>28</v>
      </c>
      <c r="BP115" s="9"/>
      <c r="BQ115" s="9"/>
      <c r="BR115" s="9"/>
      <c r="BS115" s="9"/>
    </row>
    <row r="116" spans="49:71">
      <c r="AW116" s="9"/>
      <c r="AX116" s="9"/>
      <c r="AY116" s="9"/>
      <c r="AZ116" s="9"/>
      <c r="BA116" s="9"/>
      <c r="BB116" s="9"/>
      <c r="BC116" s="9"/>
      <c r="BD116" s="9"/>
      <c r="BE116" s="9"/>
      <c r="BF116" s="9"/>
      <c r="BG116" s="9"/>
      <c r="BH116" s="9"/>
      <c r="BI116" s="9"/>
      <c r="BJ116" s="9">
        <v>1979</v>
      </c>
      <c r="BK116" s="9"/>
      <c r="BL116" s="9"/>
      <c r="BM116" s="9"/>
      <c r="BN116" s="9"/>
      <c r="BO116" s="9"/>
      <c r="BP116" s="9"/>
      <c r="BQ116" s="9"/>
      <c r="BR116" s="9"/>
      <c r="BS116" s="9"/>
    </row>
    <row r="117" spans="49:71">
      <c r="AW117" s="9"/>
      <c r="AX117" s="9"/>
      <c r="AY117" s="9"/>
      <c r="AZ117" s="9"/>
      <c r="BA117" s="9"/>
      <c r="BB117" s="9"/>
      <c r="BC117" s="9"/>
      <c r="BD117" s="9"/>
      <c r="BE117" s="9"/>
      <c r="BF117" s="9"/>
      <c r="BG117" s="9"/>
      <c r="BH117" s="9"/>
      <c r="BI117" s="9"/>
      <c r="BJ117" s="9">
        <v>1980</v>
      </c>
      <c r="BK117" s="9"/>
      <c r="BL117" s="9"/>
      <c r="BM117" s="9"/>
      <c r="BN117" s="9"/>
      <c r="BO117" s="9"/>
      <c r="BP117" s="9"/>
      <c r="BQ117" s="9"/>
      <c r="BR117" s="9"/>
      <c r="BS117" s="9"/>
    </row>
    <row r="118" spans="49:71">
      <c r="AW118" s="9"/>
      <c r="AX118" s="9"/>
      <c r="AY118" s="9"/>
      <c r="AZ118" s="9"/>
      <c r="BA118" s="9"/>
      <c r="BB118" s="9"/>
      <c r="BC118" s="9"/>
      <c r="BD118" s="9"/>
      <c r="BE118" s="9"/>
      <c r="BF118" s="9"/>
      <c r="BG118" s="9"/>
      <c r="BH118" s="9"/>
      <c r="BI118" s="9"/>
      <c r="BJ118" s="9">
        <v>1981</v>
      </c>
      <c r="BK118" s="9">
        <v>3303237</v>
      </c>
      <c r="BL118" s="9"/>
      <c r="BM118" s="9">
        <v>8.5984522799999996E-5</v>
      </c>
      <c r="BN118" s="9">
        <f>BK118*BM118</f>
        <v>284.02725714030356</v>
      </c>
      <c r="BO118" s="9" t="s">
        <v>177</v>
      </c>
      <c r="BP118" s="9"/>
      <c r="BQ118" s="9"/>
      <c r="BR118" s="9"/>
      <c r="BS118" s="9"/>
    </row>
    <row r="119" spans="49:71">
      <c r="AW119" s="9"/>
      <c r="AX119" s="9"/>
      <c r="AY119" s="9"/>
      <c r="AZ119" s="9"/>
      <c r="BA119" s="9"/>
      <c r="BB119" s="9"/>
      <c r="BC119" s="9"/>
      <c r="BD119" s="9"/>
      <c r="BE119" s="9"/>
      <c r="BF119" s="9"/>
      <c r="BG119" s="9"/>
      <c r="BH119" s="9"/>
      <c r="BI119" s="9"/>
      <c r="BJ119" s="9">
        <v>1982</v>
      </c>
      <c r="BK119" s="9">
        <v>3008706</v>
      </c>
      <c r="BL119" s="9"/>
      <c r="BM119" s="9">
        <v>8.5984522799999996E-5</v>
      </c>
      <c r="BN119" s="9">
        <f t="shared" ref="BN119:BN126" si="1">BK119*BM119</f>
        <v>258.70214965549678</v>
      </c>
      <c r="BO119" s="9" t="s">
        <v>177</v>
      </c>
      <c r="BP119" s="9"/>
      <c r="BQ119" s="9"/>
      <c r="BR119" s="9"/>
      <c r="BS119" s="9"/>
    </row>
    <row r="120" spans="49:71">
      <c r="AW120" s="9"/>
      <c r="AX120" s="9"/>
      <c r="AY120" s="9"/>
      <c r="AZ120" s="9"/>
      <c r="BA120" s="9"/>
      <c r="BB120" s="9"/>
      <c r="BC120" s="9"/>
      <c r="BD120" s="9"/>
      <c r="BE120" s="9"/>
      <c r="BF120" s="9"/>
      <c r="BG120" s="9"/>
      <c r="BH120" s="9"/>
      <c r="BI120" s="9"/>
      <c r="BJ120" s="9">
        <v>1983</v>
      </c>
      <c r="BK120" s="9">
        <v>752969</v>
      </c>
      <c r="BL120" s="9"/>
      <c r="BM120" s="9">
        <v>8.5984522799999996E-5</v>
      </c>
      <c r="BN120" s="9">
        <f t="shared" si="1"/>
        <v>64.743680148193192</v>
      </c>
      <c r="BO120" s="9" t="s">
        <v>177</v>
      </c>
      <c r="BP120" s="9"/>
      <c r="BQ120" s="9"/>
      <c r="BR120" s="9"/>
      <c r="BS120" s="9"/>
    </row>
    <row r="121" spans="49:71">
      <c r="AW121" s="9"/>
      <c r="AX121" s="9"/>
      <c r="AY121" s="9"/>
      <c r="AZ121" s="9"/>
      <c r="BA121" s="9"/>
      <c r="BB121" s="9"/>
      <c r="BC121" s="9"/>
      <c r="BD121" s="9"/>
      <c r="BE121" s="9"/>
      <c r="BF121" s="9"/>
      <c r="BG121" s="9"/>
      <c r="BH121" s="9"/>
      <c r="BI121" s="9"/>
      <c r="BJ121" s="9">
        <v>1984</v>
      </c>
      <c r="BK121" s="9">
        <v>13180</v>
      </c>
      <c r="BL121" s="9"/>
      <c r="BM121" s="9">
        <v>8.5984522799999996E-5</v>
      </c>
      <c r="BN121" s="9">
        <f t="shared" si="1"/>
        <v>1.1332760105039998</v>
      </c>
      <c r="BO121" s="9" t="s">
        <v>177</v>
      </c>
      <c r="BP121" s="9"/>
      <c r="BQ121" s="9"/>
      <c r="BR121" s="9"/>
      <c r="BS121" s="9"/>
    </row>
    <row r="122" spans="49:71">
      <c r="AW122" s="9"/>
      <c r="AX122" s="9"/>
      <c r="AY122" s="9"/>
      <c r="AZ122" s="9"/>
      <c r="BA122" s="9"/>
      <c r="BB122" s="9"/>
      <c r="BC122" s="9"/>
      <c r="BD122" s="9"/>
      <c r="BE122" s="9"/>
      <c r="BF122" s="9"/>
      <c r="BG122" s="9"/>
      <c r="BH122" s="9"/>
      <c r="BI122" s="9"/>
      <c r="BJ122" s="9">
        <v>1985</v>
      </c>
      <c r="BK122" s="9">
        <v>853175</v>
      </c>
      <c r="BL122" s="9"/>
      <c r="BM122" s="9">
        <v>8.5984522799999996E-5</v>
      </c>
      <c r="BN122" s="9">
        <f t="shared" si="1"/>
        <v>73.359845239889992</v>
      </c>
      <c r="BO122" s="9" t="s">
        <v>177</v>
      </c>
      <c r="BP122" s="9"/>
      <c r="BQ122" s="9"/>
      <c r="BR122" s="9"/>
      <c r="BS122" s="9"/>
    </row>
    <row r="123" spans="49:71">
      <c r="AW123" s="9"/>
      <c r="AX123" s="9"/>
      <c r="AY123" s="9"/>
      <c r="AZ123" s="9"/>
      <c r="BA123" s="9"/>
      <c r="BB123" s="9"/>
      <c r="BC123" s="9"/>
      <c r="BD123" s="9"/>
      <c r="BE123" s="9"/>
      <c r="BF123" s="9"/>
      <c r="BG123" s="9"/>
      <c r="BH123" s="9"/>
      <c r="BI123" s="9"/>
      <c r="BJ123" s="9">
        <v>1986</v>
      </c>
      <c r="BK123" s="9">
        <v>2125090</v>
      </c>
      <c r="BL123" s="9"/>
      <c r="BM123" s="9">
        <v>8.5984522799999996E-5</v>
      </c>
      <c r="BN123" s="9">
        <f t="shared" si="1"/>
        <v>182.72484955705198</v>
      </c>
      <c r="BO123" s="9" t="s">
        <v>177</v>
      </c>
      <c r="BP123" s="9"/>
      <c r="BQ123" s="9"/>
      <c r="BR123" s="9"/>
      <c r="BS123" s="9"/>
    </row>
    <row r="124" spans="49:71">
      <c r="AW124" s="9"/>
      <c r="AX124" s="9"/>
      <c r="AY124" s="9"/>
      <c r="AZ124" s="9"/>
      <c r="BA124" s="9"/>
      <c r="BB124" s="9"/>
      <c r="BC124" s="9"/>
      <c r="BD124" s="9"/>
      <c r="BE124" s="9"/>
      <c r="BF124" s="9"/>
      <c r="BG124" s="9"/>
      <c r="BH124" s="9"/>
      <c r="BI124" s="9"/>
      <c r="BJ124" s="9">
        <v>1987</v>
      </c>
      <c r="BK124" s="9">
        <v>274998</v>
      </c>
      <c r="BL124" s="9"/>
      <c r="BM124" s="9">
        <v>8.5984522799999996E-5</v>
      </c>
      <c r="BN124" s="9">
        <f t="shared" si="1"/>
        <v>23.6455718009544</v>
      </c>
      <c r="BO124" s="9" t="s">
        <v>177</v>
      </c>
      <c r="BP124" s="9"/>
      <c r="BQ124" s="9"/>
      <c r="BR124" s="9"/>
      <c r="BS124" s="9"/>
    </row>
    <row r="125" spans="49:71">
      <c r="AW125" s="9"/>
      <c r="AX125" s="9"/>
      <c r="AY125" s="9"/>
      <c r="AZ125" s="9"/>
      <c r="BA125" s="9"/>
      <c r="BB125" s="9"/>
      <c r="BC125" s="9"/>
      <c r="BD125" s="9"/>
      <c r="BE125" s="9"/>
      <c r="BF125" s="9"/>
      <c r="BG125" s="9"/>
      <c r="BH125" s="9"/>
      <c r="BI125" s="9"/>
      <c r="BJ125" s="9">
        <v>1988</v>
      </c>
      <c r="BK125" s="9">
        <v>2745340</v>
      </c>
      <c r="BL125" s="9"/>
      <c r="BM125" s="9">
        <v>8.5984522799999996E-5</v>
      </c>
      <c r="BN125" s="9">
        <f t="shared" si="1"/>
        <v>236.056749823752</v>
      </c>
      <c r="BO125" s="9" t="s">
        <v>177</v>
      </c>
      <c r="BP125" s="9"/>
      <c r="BQ125" s="9"/>
      <c r="BR125" s="9"/>
      <c r="BS125" s="9"/>
    </row>
    <row r="126" spans="49:71">
      <c r="AW126" s="9"/>
      <c r="AX126" s="9"/>
      <c r="AY126" s="9"/>
      <c r="AZ126" s="9"/>
      <c r="BA126" s="9"/>
      <c r="BB126" s="9"/>
      <c r="BC126" s="9"/>
      <c r="BD126" s="9"/>
      <c r="BE126" s="9"/>
      <c r="BF126" s="9"/>
      <c r="BG126" s="9"/>
      <c r="BH126" s="9"/>
      <c r="BI126" s="9"/>
      <c r="BJ126" s="9">
        <v>1989</v>
      </c>
      <c r="BK126" s="9">
        <v>2788480</v>
      </c>
      <c r="BL126" s="9"/>
      <c r="BM126" s="9">
        <v>8.5984522799999996E-5</v>
      </c>
      <c r="BN126" s="9">
        <f t="shared" si="1"/>
        <v>239.76612213734398</v>
      </c>
      <c r="BO126" s="9" t="s">
        <v>177</v>
      </c>
      <c r="BP126" s="9"/>
      <c r="BQ126" s="9"/>
      <c r="BR126" s="9"/>
      <c r="BS126" s="9"/>
    </row>
    <row r="127" spans="49:71">
      <c r="AW127" s="9"/>
      <c r="AX127" s="9"/>
      <c r="AY127" s="9"/>
      <c r="AZ127" s="9"/>
      <c r="BA127" s="9"/>
      <c r="BB127" s="9"/>
      <c r="BC127" s="9"/>
      <c r="BD127" s="9"/>
      <c r="BE127" s="9"/>
      <c r="BF127" s="9"/>
      <c r="BG127" s="9"/>
      <c r="BH127" s="9"/>
      <c r="BI127" s="9"/>
      <c r="BJ127" s="9">
        <v>1990</v>
      </c>
      <c r="BK127" s="9"/>
      <c r="BL127" s="9">
        <v>2795</v>
      </c>
      <c r="BM127" s="9">
        <v>8.5984522800000004E-2</v>
      </c>
      <c r="BN127" s="9">
        <f>BL127*BM127</f>
        <v>240.32674122600002</v>
      </c>
      <c r="BO127" s="9" t="s">
        <v>177</v>
      </c>
      <c r="BP127" s="9"/>
      <c r="BQ127" s="9"/>
      <c r="BR127" s="9"/>
      <c r="BS127" s="9"/>
    </row>
    <row r="128" spans="49:71">
      <c r="AW128" s="9"/>
      <c r="AX128" s="9"/>
      <c r="AY128" s="9"/>
      <c r="AZ128" s="9"/>
      <c r="BA128" s="9"/>
      <c r="BB128" s="9"/>
      <c r="BC128" s="9"/>
      <c r="BD128" s="9"/>
      <c r="BE128" s="9"/>
      <c r="BF128" s="9"/>
      <c r="BG128" s="9"/>
      <c r="BH128" s="9"/>
      <c r="BI128" s="9"/>
      <c r="BJ128" s="9">
        <v>1991</v>
      </c>
      <c r="BK128" s="9"/>
      <c r="BL128" s="9">
        <v>2789</v>
      </c>
      <c r="BM128" s="9">
        <v>8.5984522800000004E-2</v>
      </c>
      <c r="BN128" s="9">
        <f>BL128*BM128</f>
        <v>239.8108340892</v>
      </c>
      <c r="BO128" s="9" t="s">
        <v>177</v>
      </c>
      <c r="BP128" s="9"/>
      <c r="BQ128" s="9"/>
      <c r="BR128" s="9"/>
      <c r="BS128" s="9"/>
    </row>
    <row r="129" spans="49:71">
      <c r="AW129" s="9"/>
      <c r="AX129" s="9"/>
      <c r="AY129" s="9"/>
      <c r="AZ129" s="9"/>
      <c r="BA129" s="9"/>
      <c r="BB129" s="9"/>
      <c r="BC129" s="9"/>
      <c r="BD129" s="9"/>
      <c r="BE129" s="9"/>
      <c r="BF129" s="9"/>
      <c r="BG129" s="9"/>
      <c r="BH129" s="9"/>
      <c r="BI129" s="9"/>
      <c r="BJ129" s="9">
        <v>1992</v>
      </c>
      <c r="BK129" s="9"/>
      <c r="BL129" s="9"/>
      <c r="BM129" s="9"/>
      <c r="BN129" s="9"/>
      <c r="BO129" s="9"/>
      <c r="BP129" s="9"/>
      <c r="BQ129" s="9"/>
      <c r="BR129" s="9"/>
      <c r="BS129" s="9"/>
    </row>
    <row r="130" spans="49:71">
      <c r="AW130" s="9"/>
      <c r="AX130" s="9"/>
      <c r="AY130" s="9"/>
      <c r="AZ130" s="9"/>
      <c r="BA130" s="9"/>
      <c r="BB130" s="9"/>
      <c r="BC130" s="9"/>
      <c r="BD130" s="9"/>
      <c r="BE130" s="9"/>
      <c r="BF130" s="9"/>
      <c r="BG130" s="9"/>
      <c r="BH130" s="9"/>
      <c r="BI130" s="9"/>
      <c r="BJ130" s="9">
        <v>1993</v>
      </c>
      <c r="BK130" s="9"/>
      <c r="BL130" s="9"/>
      <c r="BM130" s="9"/>
      <c r="BN130" s="9"/>
      <c r="BO130" s="9"/>
      <c r="BP130" s="9"/>
      <c r="BQ130" s="9"/>
      <c r="BR130" s="9"/>
      <c r="BS130" s="9"/>
    </row>
    <row r="131" spans="49:71">
      <c r="AW131" s="9"/>
      <c r="AX131" s="9"/>
      <c r="AY131" s="9"/>
      <c r="AZ131" s="9"/>
      <c r="BA131" s="9"/>
      <c r="BB131" s="9"/>
      <c r="BC131" s="9"/>
      <c r="BD131" s="9"/>
      <c r="BE131" s="9"/>
      <c r="BF131" s="9"/>
      <c r="BG131" s="9"/>
      <c r="BH131" s="9"/>
      <c r="BI131" s="9"/>
      <c r="BJ131" s="9">
        <v>1994</v>
      </c>
      <c r="BK131" s="9"/>
      <c r="BL131" s="9"/>
      <c r="BM131" s="9"/>
      <c r="BN131" s="9"/>
      <c r="BO131" s="9"/>
      <c r="BP131" s="9"/>
      <c r="BQ131" s="9"/>
      <c r="BR131" s="9"/>
      <c r="BS131" s="9"/>
    </row>
    <row r="132" spans="49:71">
      <c r="AW132" s="9"/>
      <c r="AX132" s="9"/>
      <c r="AY132" s="9"/>
      <c r="AZ132" s="9"/>
      <c r="BA132" s="9"/>
      <c r="BB132" s="9"/>
      <c r="BC132" s="9"/>
      <c r="BD132" s="9"/>
      <c r="BE132" s="9"/>
      <c r="BF132" s="9"/>
      <c r="BG132" s="9"/>
      <c r="BH132" s="9"/>
      <c r="BI132" s="9"/>
      <c r="BJ132" s="9">
        <v>1995</v>
      </c>
      <c r="BK132" s="9"/>
      <c r="BL132" s="9"/>
      <c r="BM132" s="9"/>
      <c r="BN132" s="9"/>
      <c r="BO132" s="9"/>
      <c r="BP132" s="9"/>
      <c r="BQ132" s="9"/>
      <c r="BR132" s="9"/>
      <c r="BS132" s="9"/>
    </row>
    <row r="133" spans="49:71">
      <c r="AW133" s="9"/>
      <c r="AX133" s="9"/>
      <c r="AY133" s="9"/>
      <c r="AZ133" s="9"/>
      <c r="BA133" s="9"/>
      <c r="BB133" s="9"/>
      <c r="BC133" s="9"/>
      <c r="BD133" s="9"/>
      <c r="BE133" s="9"/>
      <c r="BF133" s="9"/>
      <c r="BG133" s="9"/>
      <c r="BH133" s="9"/>
      <c r="BI133" s="9"/>
      <c r="BJ133" s="9">
        <v>1996</v>
      </c>
      <c r="BK133" s="9"/>
      <c r="BL133" s="9"/>
      <c r="BM133" s="9"/>
      <c r="BN133" s="9"/>
      <c r="BO133" s="9"/>
      <c r="BP133" s="9"/>
      <c r="BQ133" s="9"/>
      <c r="BR133" s="9"/>
      <c r="BS133" s="9"/>
    </row>
    <row r="134" spans="49:71">
      <c r="AW134" s="9" t="s">
        <v>186</v>
      </c>
      <c r="AX134" s="9"/>
      <c r="AY134" s="9"/>
      <c r="AZ134" s="9"/>
      <c r="BA134" s="9"/>
      <c r="BB134" s="9"/>
      <c r="BC134" s="9"/>
      <c r="BD134" s="9"/>
      <c r="BE134" s="9"/>
      <c r="BF134" s="9"/>
      <c r="BG134" s="9"/>
      <c r="BH134" s="9"/>
      <c r="BI134" s="9"/>
      <c r="BJ134" s="9">
        <v>1997</v>
      </c>
      <c r="BK134" s="9"/>
      <c r="BL134" s="9"/>
      <c r="BM134" s="9"/>
      <c r="BN134" s="9"/>
      <c r="BO134" s="9"/>
      <c r="BP134" s="9"/>
      <c r="BQ134" s="9"/>
      <c r="BR134" s="9"/>
      <c r="BS134" s="9"/>
    </row>
    <row r="135" spans="49:71">
      <c r="AW135" s="9"/>
      <c r="AX135" s="9"/>
      <c r="AY135" s="9"/>
      <c r="AZ135" s="9"/>
      <c r="BA135" s="9"/>
      <c r="BB135" s="9"/>
      <c r="BC135" s="9"/>
      <c r="BD135" s="9"/>
      <c r="BE135" s="9"/>
      <c r="BF135" s="9"/>
      <c r="BG135" s="9"/>
      <c r="BH135" s="9"/>
      <c r="BI135" s="9"/>
      <c r="BJ135" s="9">
        <v>1998</v>
      </c>
      <c r="BK135" s="9"/>
      <c r="BL135" s="9"/>
      <c r="BM135" s="9"/>
      <c r="BN135" s="9"/>
      <c r="BO135" s="9"/>
      <c r="BP135" s="9"/>
      <c r="BQ135" s="9"/>
      <c r="BR135" s="9"/>
      <c r="BS135" s="9"/>
    </row>
    <row r="136" spans="49:71">
      <c r="AW136" s="9"/>
      <c r="AX136" s="9"/>
      <c r="AY136" s="9"/>
      <c r="AZ136" s="9"/>
      <c r="BA136" s="9"/>
      <c r="BB136" s="9"/>
      <c r="BC136" s="9"/>
      <c r="BD136" s="9"/>
      <c r="BE136" s="9"/>
      <c r="BF136" s="9"/>
      <c r="BG136" s="9"/>
      <c r="BH136" s="9"/>
      <c r="BI136" s="9"/>
      <c r="BJ136" s="9">
        <v>1999</v>
      </c>
      <c r="BK136" s="9"/>
      <c r="BL136" s="9"/>
      <c r="BM136" s="9"/>
      <c r="BN136" s="9"/>
      <c r="BO136" s="9"/>
      <c r="BP136" s="9"/>
      <c r="BQ136" s="9"/>
      <c r="BR136" s="9"/>
      <c r="BS136" s="9"/>
    </row>
    <row r="137" spans="49:71">
      <c r="AW137" s="9"/>
      <c r="AX137" s="9"/>
      <c r="AY137" s="9"/>
      <c r="AZ137" s="9"/>
      <c r="BA137" s="9"/>
      <c r="BB137" s="9"/>
      <c r="BC137" s="9"/>
      <c r="BD137" s="9"/>
      <c r="BE137" s="9"/>
      <c r="BF137" s="9"/>
      <c r="BG137" s="9"/>
      <c r="BH137" s="9"/>
      <c r="BI137" s="9"/>
      <c r="BJ137" s="9">
        <v>2000</v>
      </c>
      <c r="BK137" s="9"/>
      <c r="BL137" s="9"/>
      <c r="BM137" s="9"/>
      <c r="BN137" s="9"/>
      <c r="BO137" s="9"/>
      <c r="BP137" s="9"/>
      <c r="BQ137" s="9"/>
      <c r="BR137" s="9"/>
      <c r="BS137" s="9"/>
    </row>
    <row r="138" spans="49:71">
      <c r="AW138" s="9"/>
      <c r="AX138" s="9"/>
      <c r="AY138" s="9"/>
      <c r="AZ138" s="9"/>
      <c r="BA138" s="9"/>
      <c r="BB138" s="9"/>
      <c r="BC138" s="9"/>
      <c r="BD138" s="9"/>
      <c r="BE138" s="9"/>
      <c r="BF138" s="9"/>
      <c r="BG138" s="9"/>
      <c r="BH138" s="9"/>
      <c r="BI138" s="9"/>
      <c r="BJ138" s="9">
        <v>2001</v>
      </c>
      <c r="BK138" s="9"/>
      <c r="BL138" s="9"/>
      <c r="BM138" s="9"/>
      <c r="BN138" s="9"/>
      <c r="BO138" s="9"/>
      <c r="BP138" s="9"/>
      <c r="BQ138" s="9"/>
      <c r="BR138" s="9"/>
      <c r="BS138" s="9"/>
    </row>
    <row r="139" spans="49:71">
      <c r="AW139" s="9"/>
      <c r="AX139" s="9"/>
      <c r="AY139" s="9"/>
      <c r="AZ139" s="9"/>
      <c r="BA139" s="9"/>
      <c r="BB139" s="9"/>
      <c r="BC139" s="9"/>
      <c r="BD139" s="9"/>
      <c r="BE139" s="9"/>
      <c r="BF139" s="9"/>
      <c r="BG139" s="9"/>
      <c r="BH139" s="9"/>
      <c r="BI139" s="9"/>
      <c r="BJ139" s="9">
        <v>2002</v>
      </c>
      <c r="BK139" s="9"/>
      <c r="BL139" s="9"/>
      <c r="BM139" s="9"/>
      <c r="BN139" s="9"/>
      <c r="BO139" s="9"/>
      <c r="BP139" s="9"/>
      <c r="BQ139" s="9"/>
      <c r="BR139" s="9"/>
      <c r="BS139" s="9"/>
    </row>
    <row r="140" spans="49:71">
      <c r="AW140" s="9"/>
      <c r="AX140" s="9"/>
      <c r="AY140" s="9"/>
      <c r="AZ140" s="9"/>
      <c r="BA140" s="9"/>
      <c r="BB140" s="9"/>
      <c r="BC140" s="9"/>
      <c r="BD140" s="9"/>
      <c r="BE140" s="9"/>
      <c r="BF140" s="9"/>
      <c r="BG140" s="9"/>
      <c r="BH140" s="9"/>
      <c r="BI140" s="9"/>
      <c r="BJ140" s="9">
        <v>2003</v>
      </c>
      <c r="BK140" s="9"/>
      <c r="BL140" s="9">
        <v>2506</v>
      </c>
      <c r="BM140" s="9">
        <v>8.5984522800000004E-2</v>
      </c>
      <c r="BN140" s="9">
        <f>BL140*BM140</f>
        <v>215.4772141368</v>
      </c>
      <c r="BO140" s="9" t="s">
        <v>177</v>
      </c>
      <c r="BP140" s="9"/>
      <c r="BQ140" s="9"/>
      <c r="BR140" s="9"/>
      <c r="BS140" s="9"/>
    </row>
    <row r="141" spans="49:71">
      <c r="AW141" s="9"/>
      <c r="AX141" s="9"/>
      <c r="AY141" s="9"/>
      <c r="AZ141" s="9"/>
      <c r="BA141" s="9"/>
      <c r="BB141" s="9"/>
      <c r="BC141" s="9"/>
      <c r="BD141" s="9"/>
      <c r="BE141" s="9"/>
      <c r="BF141" s="9"/>
      <c r="BG141" s="9"/>
      <c r="BH141" s="9"/>
      <c r="BI141" s="9"/>
      <c r="BJ141" s="9">
        <v>2004</v>
      </c>
      <c r="BK141" s="9"/>
      <c r="BL141" s="9">
        <v>10</v>
      </c>
      <c r="BM141" s="9">
        <v>8.5984522800000004E-2</v>
      </c>
      <c r="BN141" s="9">
        <f>BL141*BM141</f>
        <v>0.85984522800000007</v>
      </c>
      <c r="BO141" s="9" t="s">
        <v>177</v>
      </c>
      <c r="BP141" s="9"/>
      <c r="BQ141" s="9"/>
      <c r="BR141" s="9"/>
      <c r="BS141" s="9"/>
    </row>
    <row r="142" spans="49:71">
      <c r="AW142" s="9"/>
      <c r="AX142" s="9"/>
      <c r="AY142" s="9"/>
      <c r="AZ142" s="9"/>
      <c r="BA142" s="9"/>
      <c r="BB142" s="9"/>
      <c r="BC142" s="9"/>
      <c r="BD142" s="9"/>
      <c r="BE142" s="9"/>
      <c r="BF142" s="9"/>
      <c r="BG142" s="9"/>
      <c r="BH142" s="9"/>
      <c r="BI142" s="9"/>
      <c r="BJ142" s="9">
        <v>2005</v>
      </c>
      <c r="BK142" s="9"/>
      <c r="BL142" s="9"/>
      <c r="BM142" s="9"/>
      <c r="BN142" s="9"/>
      <c r="BO142" s="9"/>
      <c r="BP142" s="9"/>
      <c r="BQ142" s="9"/>
      <c r="BR142" s="9"/>
      <c r="BS142" s="9"/>
    </row>
    <row r="143" spans="49:71">
      <c r="AW143" s="9"/>
      <c r="AX143" s="9"/>
      <c r="AY143" s="9"/>
      <c r="AZ143" s="9"/>
      <c r="BA143" s="9"/>
      <c r="BB143" s="9"/>
      <c r="BC143" s="9"/>
      <c r="BD143" s="9"/>
      <c r="BE143" s="9"/>
      <c r="BF143" s="9"/>
      <c r="BG143" s="9"/>
      <c r="BH143" s="9"/>
      <c r="BI143" s="9"/>
      <c r="BJ143" s="9">
        <v>2006</v>
      </c>
      <c r="BK143" s="9"/>
      <c r="BL143" s="9"/>
      <c r="BM143" s="9"/>
      <c r="BN143" s="9"/>
      <c r="BO143" s="9"/>
      <c r="BP143" s="9"/>
      <c r="BQ143" s="9"/>
      <c r="BR143" s="9"/>
      <c r="BS143" s="9"/>
    </row>
    <row r="144" spans="49:71">
      <c r="AW144" s="9"/>
      <c r="AX144" s="9"/>
      <c r="AY144" s="9"/>
      <c r="AZ144" s="9"/>
      <c r="BA144" s="9"/>
      <c r="BB144" s="9"/>
      <c r="BC144" s="9"/>
      <c r="BD144" s="9"/>
      <c r="BE144" s="9"/>
      <c r="BF144" s="9"/>
      <c r="BG144" s="9"/>
      <c r="BH144" s="9"/>
      <c r="BI144" s="9"/>
      <c r="BJ144" s="9">
        <v>2007</v>
      </c>
      <c r="BK144" s="9"/>
      <c r="BL144" s="9"/>
      <c r="BM144" s="9"/>
      <c r="BN144" s="9"/>
      <c r="BO144" s="9"/>
      <c r="BP144" s="9"/>
      <c r="BQ144" s="9"/>
      <c r="BR144" s="9"/>
      <c r="BS144" s="9"/>
    </row>
    <row r="145" spans="49:71">
      <c r="AW145" s="9"/>
      <c r="AX145" s="9"/>
      <c r="AY145" s="9"/>
      <c r="AZ145" s="9"/>
      <c r="BA145" s="9"/>
      <c r="BB145" s="9"/>
      <c r="BC145" s="9"/>
      <c r="BD145" s="9"/>
      <c r="BE145" s="9"/>
      <c r="BF145" s="9"/>
      <c r="BG145" s="9"/>
      <c r="BH145" s="9"/>
      <c r="BI145" s="9"/>
      <c r="BJ145" s="9">
        <v>2008</v>
      </c>
      <c r="BK145" s="9"/>
      <c r="BL145" s="9">
        <v>171</v>
      </c>
      <c r="BM145" s="9">
        <v>8.5984522800000004E-2</v>
      </c>
      <c r="BN145" s="9">
        <f>BL145*BM145</f>
        <v>14.703353398800001</v>
      </c>
      <c r="BO145" s="9" t="s">
        <v>177</v>
      </c>
      <c r="BP145" s="9"/>
      <c r="BQ145" s="9"/>
      <c r="BR145" s="9"/>
      <c r="BS145" s="9"/>
    </row>
    <row r="146" spans="49:71">
      <c r="AW146" s="9"/>
      <c r="AX146" s="9"/>
      <c r="AY146" s="9"/>
      <c r="AZ146" s="9"/>
      <c r="BA146" s="9"/>
      <c r="BB146" s="9"/>
      <c r="BC146" s="9"/>
      <c r="BD146" s="9"/>
      <c r="BE146" s="9"/>
      <c r="BF146" s="9"/>
      <c r="BG146" s="9"/>
      <c r="BH146" s="9"/>
      <c r="BI146" s="9"/>
      <c r="BJ146" s="9">
        <v>2009</v>
      </c>
      <c r="BK146" s="9"/>
      <c r="BL146" s="9">
        <v>10</v>
      </c>
      <c r="BM146" s="9">
        <v>8.5984522800000004E-2</v>
      </c>
      <c r="BN146" s="9">
        <f>BL146*BM146</f>
        <v>0.85984522800000007</v>
      </c>
      <c r="BO146" s="9" t="s">
        <v>177</v>
      </c>
      <c r="BP146" s="9"/>
      <c r="BQ146" s="9"/>
      <c r="BR146" s="9"/>
      <c r="BS146" s="9"/>
    </row>
    <row r="147" spans="49:71">
      <c r="AW147" s="9"/>
      <c r="AX147" s="9"/>
      <c r="AY147" s="9"/>
      <c r="AZ147" s="9"/>
      <c r="BA147" s="9"/>
      <c r="BB147" s="9"/>
      <c r="BC147" s="9"/>
      <c r="BD147" s="9"/>
      <c r="BE147" s="9"/>
      <c r="BF147" s="9"/>
      <c r="BG147" s="9"/>
      <c r="BH147" s="9"/>
      <c r="BI147" s="9"/>
      <c r="BJ147" s="9">
        <v>2010</v>
      </c>
      <c r="BK147" s="9">
        <v>7226.6</v>
      </c>
      <c r="BL147" s="9"/>
      <c r="BM147" s="9">
        <v>8.5984522799999996E-5</v>
      </c>
      <c r="BN147" s="9">
        <f>BK147*BM147</f>
        <v>0.62137575246648002</v>
      </c>
      <c r="BO147" s="9" t="s">
        <v>183</v>
      </c>
      <c r="BP147" s="9"/>
      <c r="BQ147" s="9"/>
      <c r="BR147" s="9"/>
      <c r="BS147" s="9"/>
    </row>
    <row r="148" spans="49:71">
      <c r="AW148" s="9"/>
      <c r="AX148" s="9"/>
      <c r="AY148" s="9"/>
      <c r="AZ148" s="9"/>
      <c r="BA148" s="9"/>
      <c r="BB148" s="9"/>
      <c r="BC148" s="9"/>
      <c r="BD148" s="9"/>
      <c r="BE148" s="9"/>
      <c r="BF148" s="9"/>
      <c r="BG148" s="9"/>
      <c r="BH148" s="9"/>
      <c r="BI148" s="9"/>
      <c r="BJ148" s="9">
        <v>2011</v>
      </c>
      <c r="BK148" s="9">
        <v>596515</v>
      </c>
      <c r="BL148" s="9"/>
      <c r="BM148" s="9">
        <v>8.5984522799999996E-5</v>
      </c>
      <c r="BN148" s="9">
        <f>BK148*BM148</f>
        <v>51.291057618041997</v>
      </c>
      <c r="BO148" s="9" t="s">
        <v>182</v>
      </c>
      <c r="BP148" s="9"/>
      <c r="BQ148" s="9"/>
      <c r="BR148" s="9"/>
      <c r="BS148" s="9"/>
    </row>
    <row r="149" spans="49:71">
      <c r="AW149" s="9"/>
      <c r="AX149" s="9"/>
      <c r="AY149" s="9"/>
      <c r="AZ149" s="9"/>
      <c r="BA149" s="9"/>
      <c r="BB149" s="9"/>
      <c r="BC149" s="9"/>
      <c r="BD149" s="9"/>
      <c r="BE149" s="9"/>
      <c r="BF149" s="9"/>
      <c r="BG149" s="9"/>
      <c r="BH149" s="9"/>
      <c r="BI149" s="9"/>
      <c r="BJ149" s="9">
        <v>2012</v>
      </c>
      <c r="BK149" s="9"/>
      <c r="BL149" s="10">
        <v>612.79899999999998</v>
      </c>
      <c r="BM149" s="9">
        <v>8.5984522800000004E-2</v>
      </c>
      <c r="BN149" s="9">
        <f>BL149*BM149</f>
        <v>52.691229587317203</v>
      </c>
      <c r="BO149" s="9" t="s">
        <v>182</v>
      </c>
      <c r="BP149" s="9"/>
      <c r="BQ149" s="9"/>
      <c r="BR149" s="9"/>
      <c r="BS149" s="9"/>
    </row>
    <row r="150" spans="49:71">
      <c r="AW150" s="9"/>
      <c r="AX150" s="9"/>
      <c r="AY150" s="9"/>
      <c r="AZ150" s="9"/>
      <c r="BA150" s="9"/>
      <c r="BB150" s="9"/>
      <c r="BC150" s="9"/>
      <c r="BD150" s="9"/>
      <c r="BE150" s="9"/>
      <c r="BF150" s="9"/>
      <c r="BG150" s="9"/>
      <c r="BH150" s="9"/>
      <c r="BI150" s="9"/>
      <c r="BJ150" s="9">
        <v>2013</v>
      </c>
      <c r="BK150" s="10"/>
      <c r="BL150" s="10">
        <v>588.17499999999995</v>
      </c>
      <c r="BM150" s="9">
        <v>8.5984522800000004E-2</v>
      </c>
      <c r="BN150" s="9">
        <f>BL150*BM150</f>
        <v>50.573946697890001</v>
      </c>
      <c r="BO150" s="9" t="s">
        <v>182</v>
      </c>
      <c r="BP150" s="9"/>
      <c r="BQ150" s="9"/>
      <c r="BR150" s="9"/>
      <c r="BS150" s="9"/>
    </row>
    <row r="151" spans="49:71">
      <c r="AW151" s="9"/>
      <c r="AX151" s="9"/>
      <c r="AY151" s="9"/>
      <c r="AZ151" s="9"/>
      <c r="BA151" s="9"/>
      <c r="BB151" s="9"/>
      <c r="BC151" s="9"/>
      <c r="BD151" s="9"/>
      <c r="BE151" s="9"/>
      <c r="BF151" s="9"/>
      <c r="BG151" s="9"/>
      <c r="BH151" s="9"/>
      <c r="BI151" s="9"/>
      <c r="BJ151" s="9">
        <v>2014</v>
      </c>
      <c r="BK151" s="10"/>
      <c r="BL151" s="10">
        <v>611</v>
      </c>
      <c r="BM151" s="9">
        <v>8.5984522800000004E-2</v>
      </c>
      <c r="BN151" s="9">
        <f>BL151*BM151</f>
        <v>52.536543430800002</v>
      </c>
      <c r="BO151" s="9" t="s">
        <v>177</v>
      </c>
      <c r="BP151" s="9"/>
      <c r="BQ151" s="9"/>
      <c r="BR151" s="9"/>
      <c r="BS151" s="9"/>
    </row>
    <row r="152" spans="49:71">
      <c r="AW152" s="9"/>
      <c r="AX152" s="9"/>
      <c r="AY152" s="9"/>
      <c r="AZ152" s="9"/>
      <c r="BA152" s="9"/>
      <c r="BB152" s="9"/>
      <c r="BC152" s="9"/>
      <c r="BD152" s="9"/>
      <c r="BE152" s="9"/>
      <c r="BF152" s="9"/>
      <c r="BG152" s="9"/>
      <c r="BH152" s="9"/>
      <c r="BI152" s="9"/>
      <c r="BJ152" s="9">
        <v>2015</v>
      </c>
      <c r="BK152" s="9"/>
      <c r="BL152" s="10">
        <v>572.88599999999997</v>
      </c>
      <c r="BM152" s="9">
        <v>8.5984522800000004E-2</v>
      </c>
      <c r="BN152" s="9">
        <f>BL152*BM152</f>
        <v>49.259329328800803</v>
      </c>
      <c r="BO152" s="9" t="s">
        <v>29</v>
      </c>
      <c r="BP152" s="9"/>
      <c r="BQ152" s="9"/>
      <c r="BR152" s="9"/>
      <c r="BS152" s="9"/>
    </row>
    <row r="153" spans="49:71">
      <c r="AW153" s="9"/>
      <c r="AX153" s="9"/>
      <c r="AY153" s="9"/>
      <c r="AZ153" s="9"/>
      <c r="BA153" s="9"/>
      <c r="BB153" s="9"/>
      <c r="BC153" s="9"/>
      <c r="BD153" s="9"/>
      <c r="BE153" s="9"/>
      <c r="BF153" s="9"/>
      <c r="BG153" s="9"/>
      <c r="BH153" s="9"/>
      <c r="BI153" s="9"/>
      <c r="BJ153" s="9">
        <v>2016</v>
      </c>
      <c r="BK153" s="9"/>
      <c r="BL153" s="10">
        <v>617</v>
      </c>
      <c r="BM153" s="9">
        <v>8.5984522800000004E-2</v>
      </c>
      <c r="BN153" s="9">
        <f>BL153*BM153</f>
        <v>53.052450567600005</v>
      </c>
      <c r="BO153" s="9" t="s">
        <v>177</v>
      </c>
      <c r="BP153" s="9"/>
      <c r="BQ153" s="9"/>
      <c r="BR153" s="9"/>
      <c r="BS153" s="9"/>
    </row>
    <row r="154" spans="49:71">
      <c r="AW154" s="9" t="s">
        <v>185</v>
      </c>
      <c r="AX154" s="9"/>
      <c r="AY154" s="9"/>
      <c r="AZ154" s="9"/>
      <c r="BA154" s="9"/>
      <c r="BB154" s="9"/>
      <c r="BC154" s="9"/>
      <c r="BD154" s="9"/>
      <c r="BE154" s="9"/>
      <c r="BF154" s="9"/>
      <c r="BG154" s="9"/>
      <c r="BH154" s="9"/>
      <c r="BI154" s="9"/>
      <c r="BJ154" s="9">
        <v>2017</v>
      </c>
      <c r="BK154" s="9"/>
      <c r="BL154" s="10">
        <v>631</v>
      </c>
      <c r="BM154" s="9">
        <v>8.5984522800000004E-2</v>
      </c>
      <c r="BN154" s="9">
        <f>BL154*BM154</f>
        <v>54.256233886800004</v>
      </c>
      <c r="BO154" s="9" t="s">
        <v>177</v>
      </c>
      <c r="BP154" s="9"/>
      <c r="BQ154" s="9"/>
      <c r="BR154" s="9"/>
      <c r="BS154" s="9"/>
    </row>
    <row r="155" spans="49:71">
      <c r="AW155" s="9"/>
      <c r="AX155" s="9"/>
      <c r="AY155" s="9"/>
      <c r="AZ155" s="9"/>
      <c r="BA155" s="9"/>
      <c r="BB155" s="9"/>
      <c r="BC155" s="9"/>
      <c r="BD155" s="9"/>
      <c r="BE155" s="9"/>
      <c r="BF155" s="9"/>
      <c r="BG155" s="9"/>
      <c r="BH155" s="9"/>
      <c r="BI155" s="9"/>
      <c r="BJ155" s="9">
        <v>2018</v>
      </c>
      <c r="BK155" s="9"/>
      <c r="BL155" s="10">
        <v>815</v>
      </c>
      <c r="BM155" s="9">
        <v>8.5984522800000004E-2</v>
      </c>
      <c r="BN155" s="9">
        <f>BL155*BM155</f>
        <v>70.077386082000004</v>
      </c>
      <c r="BO155" s="9" t="s">
        <v>177</v>
      </c>
      <c r="BP155" s="9"/>
      <c r="BQ155" s="9"/>
      <c r="BR155" s="9"/>
      <c r="BS155" s="9"/>
    </row>
    <row r="156" spans="49:71">
      <c r="AW156" s="9"/>
      <c r="AX156" s="9"/>
      <c r="AY156" s="9"/>
      <c r="AZ156" s="9"/>
      <c r="BA156" s="9"/>
      <c r="BB156" s="9"/>
      <c r="BC156" s="9"/>
      <c r="BD156" s="9"/>
      <c r="BE156" s="9"/>
      <c r="BF156" s="9"/>
      <c r="BG156" s="9"/>
      <c r="BH156" s="9"/>
      <c r="BI156" s="9"/>
      <c r="BJ156" s="9"/>
      <c r="BK156" s="9"/>
      <c r="BL156" s="10"/>
      <c r="BM156" s="9"/>
      <c r="BN156" s="9"/>
      <c r="BO156" s="9"/>
      <c r="BP156" s="9"/>
      <c r="BQ156" s="9"/>
      <c r="BR156" s="9"/>
      <c r="BS156" s="9"/>
    </row>
    <row r="157" spans="49:71">
      <c r="AW157" s="9"/>
      <c r="AX157" s="9"/>
      <c r="AY157" s="9"/>
      <c r="AZ157" s="9"/>
      <c r="BA157" s="9"/>
      <c r="BB157" s="9"/>
      <c r="BC157" s="9"/>
      <c r="BD157" s="9"/>
      <c r="BE157" s="9"/>
      <c r="BF157" s="9"/>
      <c r="BG157" s="9"/>
      <c r="BH157" s="9"/>
      <c r="BI157" s="9"/>
      <c r="BJ157" s="9"/>
      <c r="BK157" s="9"/>
      <c r="BL157" s="10"/>
      <c r="BM157" s="9"/>
      <c r="BN157" s="9"/>
      <c r="BO157" s="9"/>
      <c r="BP157" s="9"/>
      <c r="BQ157" s="9"/>
      <c r="BR157" s="9"/>
      <c r="BS157" s="9"/>
    </row>
    <row r="158" spans="49:71">
      <c r="AW158" s="9"/>
      <c r="AX158" s="9"/>
      <c r="AY158" s="9"/>
      <c r="AZ158" s="9"/>
      <c r="BA158" s="9"/>
      <c r="BB158" s="9"/>
      <c r="BC158" s="9"/>
      <c r="BD158" s="9"/>
      <c r="BE158" s="9"/>
      <c r="BF158" s="9"/>
      <c r="BG158" s="9"/>
      <c r="BH158" s="9"/>
      <c r="BI158" s="9"/>
      <c r="BJ158" s="9"/>
      <c r="BK158" s="9"/>
      <c r="BL158" s="10"/>
      <c r="BM158" s="9"/>
      <c r="BN158" s="9"/>
      <c r="BO158" s="9"/>
      <c r="BP158" s="9"/>
      <c r="BQ158" s="9"/>
      <c r="BR158" s="9"/>
      <c r="BS158" s="9"/>
    </row>
    <row r="159" spans="49:71">
      <c r="AW159" s="9"/>
      <c r="AX159" s="9"/>
      <c r="AY159" s="9"/>
      <c r="AZ159" s="9"/>
      <c r="BA159" s="9"/>
      <c r="BB159" s="9"/>
      <c r="BC159" s="9"/>
      <c r="BD159" s="9"/>
      <c r="BE159" s="9"/>
      <c r="BF159" s="9"/>
      <c r="BG159" s="9"/>
      <c r="BH159" s="9"/>
      <c r="BI159" s="9"/>
      <c r="BJ159" s="9" t="s">
        <v>179</v>
      </c>
      <c r="BK159" s="9"/>
      <c r="BL159" s="10"/>
      <c r="BM159" s="9"/>
      <c r="BN159" s="9"/>
      <c r="BO159" s="9"/>
      <c r="BP159" s="9"/>
      <c r="BQ159" s="9"/>
      <c r="BR159" s="9"/>
      <c r="BS159" s="9"/>
    </row>
    <row r="160" spans="49:71">
      <c r="AW160" s="9"/>
      <c r="AX160" s="9"/>
      <c r="AY160" s="9"/>
      <c r="AZ160" s="9"/>
      <c r="BA160" s="9"/>
      <c r="BB160" s="9"/>
      <c r="BC160" s="9"/>
      <c r="BD160" s="9"/>
      <c r="BE160" s="9"/>
      <c r="BF160" s="9"/>
      <c r="BG160" s="9"/>
      <c r="BH160" s="9"/>
      <c r="BI160" s="9"/>
      <c r="BJ160" s="9" t="s">
        <v>25</v>
      </c>
      <c r="BK160" s="9" t="s">
        <v>23</v>
      </c>
      <c r="BL160" s="10" t="s">
        <v>26</v>
      </c>
      <c r="BM160" s="9" t="s">
        <v>24</v>
      </c>
      <c r="BN160" s="9" t="s">
        <v>15</v>
      </c>
      <c r="BO160" s="9" t="s">
        <v>28</v>
      </c>
      <c r="BP160" s="9"/>
      <c r="BQ160" s="9"/>
      <c r="BR160" s="9"/>
      <c r="BS160" s="9"/>
    </row>
    <row r="161" spans="49:71">
      <c r="AW161" s="9"/>
      <c r="AX161" s="9"/>
      <c r="AY161" s="9"/>
      <c r="AZ161" s="9"/>
      <c r="BA161" s="9"/>
      <c r="BB161" s="9"/>
      <c r="BC161" s="9"/>
      <c r="BD161" s="9"/>
      <c r="BE161" s="9"/>
      <c r="BF161" s="9"/>
      <c r="BG161" s="9"/>
      <c r="BH161" s="9"/>
      <c r="BI161" s="9"/>
      <c r="BJ161" s="9"/>
      <c r="BK161" s="9"/>
      <c r="BL161" s="10"/>
      <c r="BM161" s="9"/>
      <c r="BN161" s="9"/>
      <c r="BO161" s="9"/>
      <c r="BP161" s="9"/>
      <c r="BQ161" s="9"/>
      <c r="BR161" s="9"/>
      <c r="BS161" s="9"/>
    </row>
    <row r="162" spans="49:71">
      <c r="AW162" s="9"/>
      <c r="AX162" s="9"/>
      <c r="AY162" s="9"/>
      <c r="AZ162" s="9"/>
      <c r="BA162" s="9"/>
      <c r="BB162" s="9"/>
      <c r="BC162" s="9"/>
      <c r="BD162" s="9"/>
      <c r="BE162" s="9"/>
      <c r="BF162" s="9"/>
      <c r="BG162" s="9"/>
      <c r="BH162" s="9"/>
      <c r="BI162" s="9"/>
      <c r="BJ162" s="9"/>
      <c r="BK162" s="9"/>
      <c r="BL162" s="10"/>
      <c r="BM162" s="9"/>
      <c r="BN162" s="9"/>
      <c r="BO162" s="9"/>
      <c r="BP162" s="9"/>
      <c r="BQ162" s="9"/>
      <c r="BR162" s="9"/>
      <c r="BS162" s="9"/>
    </row>
    <row r="163" spans="49:71">
      <c r="AW163" s="9"/>
      <c r="AX163" s="9"/>
      <c r="AY163" s="9"/>
      <c r="AZ163" s="9"/>
      <c r="BA163" s="9"/>
      <c r="BB163" s="9"/>
      <c r="BC163" s="9"/>
      <c r="BD163" s="9"/>
      <c r="BE163" s="9"/>
      <c r="BF163" s="9"/>
      <c r="BG163" s="9"/>
      <c r="BH163" s="9"/>
      <c r="BI163" s="9"/>
      <c r="BJ163" s="9"/>
      <c r="BK163" s="9"/>
      <c r="BL163" s="10"/>
      <c r="BM163" s="9"/>
      <c r="BN163" s="9"/>
      <c r="BO163" s="9"/>
      <c r="BP163" s="9"/>
      <c r="BQ163" s="9"/>
      <c r="BR163" s="9"/>
      <c r="BS163" s="9"/>
    </row>
    <row r="164" spans="49:71">
      <c r="AW164" s="9"/>
      <c r="AX164" s="9"/>
      <c r="AY164" s="9"/>
      <c r="AZ164" s="9"/>
      <c r="BA164" s="9"/>
      <c r="BB164" s="9"/>
      <c r="BC164" s="9"/>
      <c r="BD164" s="9"/>
      <c r="BE164" s="9"/>
      <c r="BF164" s="9"/>
      <c r="BG164" s="9"/>
      <c r="BH164" s="9"/>
      <c r="BI164" s="9"/>
      <c r="BJ164" s="9"/>
      <c r="BK164" s="9"/>
      <c r="BL164" s="10"/>
      <c r="BM164" s="9"/>
      <c r="BN164" s="9"/>
      <c r="BO164" s="9"/>
      <c r="BP164" s="9"/>
      <c r="BQ164" s="9"/>
      <c r="BR164" s="9"/>
      <c r="BS164" s="9"/>
    </row>
    <row r="165" spans="49:71">
      <c r="AW165" s="9"/>
      <c r="AX165" s="9"/>
      <c r="AY165" s="9"/>
      <c r="AZ165" s="9"/>
      <c r="BA165" s="9"/>
      <c r="BB165" s="9"/>
      <c r="BC165" s="9"/>
      <c r="BD165" s="9"/>
      <c r="BE165" s="9"/>
      <c r="BF165" s="9"/>
      <c r="BG165" s="9"/>
      <c r="BH165" s="9"/>
      <c r="BI165" s="9"/>
      <c r="BJ165" s="9"/>
      <c r="BK165" s="9"/>
      <c r="BL165" s="10"/>
      <c r="BM165" s="9"/>
      <c r="BN165" s="9"/>
      <c r="BO165" s="9"/>
      <c r="BP165" s="9"/>
      <c r="BQ165" s="9"/>
      <c r="BR165" s="9"/>
      <c r="BS165" s="9"/>
    </row>
    <row r="166" spans="49:71">
      <c r="AW166" s="9"/>
      <c r="AX166" s="9"/>
      <c r="AY166" s="9"/>
      <c r="AZ166" s="9"/>
      <c r="BA166" s="9"/>
      <c r="BB166" s="9"/>
      <c r="BC166" s="9"/>
      <c r="BD166" s="9"/>
      <c r="BE166" s="9"/>
      <c r="BF166" s="9"/>
      <c r="BG166" s="9"/>
      <c r="BH166" s="9"/>
      <c r="BI166" s="9"/>
      <c r="BJ166" s="9"/>
      <c r="BK166" s="9"/>
      <c r="BL166" s="10"/>
      <c r="BM166" s="9"/>
      <c r="BN166" s="9"/>
      <c r="BO166" s="9"/>
      <c r="BP166" s="9"/>
      <c r="BQ166" s="9"/>
      <c r="BR166" s="9"/>
      <c r="BS166" s="9"/>
    </row>
    <row r="167" spans="49:71">
      <c r="AW167" s="9"/>
      <c r="AX167" s="9"/>
      <c r="AY167" s="9"/>
      <c r="AZ167" s="9"/>
      <c r="BA167" s="9"/>
      <c r="BB167" s="9"/>
      <c r="BC167" s="9"/>
      <c r="BD167" s="9"/>
      <c r="BE167" s="9"/>
      <c r="BF167" s="9"/>
      <c r="BG167" s="9"/>
      <c r="BH167" s="9"/>
      <c r="BI167" s="9"/>
      <c r="BJ167" s="9"/>
      <c r="BK167" s="9"/>
      <c r="BL167" s="10"/>
      <c r="BM167" s="9"/>
      <c r="BN167" s="9"/>
      <c r="BO167" s="9"/>
      <c r="BP167" s="9"/>
      <c r="BQ167" s="9"/>
      <c r="BR167" s="9"/>
      <c r="BS167" s="9"/>
    </row>
    <row r="168" spans="49:71">
      <c r="AW168" s="9"/>
      <c r="AX168" s="9"/>
      <c r="AY168" s="9"/>
      <c r="AZ168" s="9"/>
      <c r="BA168" s="9"/>
      <c r="BB168" s="9"/>
      <c r="BC168" s="9"/>
      <c r="BD168" s="9"/>
      <c r="BE168" s="9"/>
      <c r="BF168" s="9"/>
      <c r="BG168" s="9"/>
      <c r="BH168" s="9"/>
      <c r="BI168" s="9"/>
      <c r="BJ168" s="9"/>
      <c r="BK168" s="9"/>
      <c r="BL168" s="10"/>
      <c r="BM168" s="9"/>
      <c r="BN168" s="9"/>
      <c r="BO168" s="9"/>
      <c r="BP168" s="9"/>
      <c r="BQ168" s="9"/>
      <c r="BR168" s="9"/>
      <c r="BS168" s="9"/>
    </row>
    <row r="169" spans="49:71">
      <c r="AW169" s="9"/>
      <c r="AX169" s="9"/>
      <c r="AY169" s="9"/>
      <c r="AZ169" s="9"/>
      <c r="BA169" s="9"/>
      <c r="BB169" s="9"/>
      <c r="BC169" s="9"/>
      <c r="BD169" s="9"/>
      <c r="BE169" s="9"/>
      <c r="BF169" s="9"/>
      <c r="BG169" s="9"/>
      <c r="BH169" s="9"/>
      <c r="BI169" s="9"/>
      <c r="BJ169" s="9"/>
      <c r="BK169" s="9"/>
      <c r="BL169" s="10"/>
      <c r="BM169" s="9"/>
      <c r="BN169" s="9"/>
      <c r="BO169" s="9"/>
      <c r="BP169" s="9"/>
      <c r="BQ169" s="9"/>
      <c r="BR169" s="9"/>
      <c r="BS169" s="9"/>
    </row>
    <row r="170" spans="49:71">
      <c r="AW170" s="9"/>
      <c r="AX170" s="9"/>
      <c r="AY170" s="9"/>
      <c r="AZ170" s="9"/>
      <c r="BA170" s="9"/>
      <c r="BB170" s="9"/>
      <c r="BC170" s="9"/>
      <c r="BD170" s="9"/>
      <c r="BE170" s="9"/>
      <c r="BF170" s="9"/>
      <c r="BG170" s="9"/>
      <c r="BH170" s="9"/>
      <c r="BI170" s="9"/>
      <c r="BJ170" s="9"/>
      <c r="BK170" s="9"/>
      <c r="BL170" s="10"/>
      <c r="BM170" s="9"/>
      <c r="BN170" s="9"/>
      <c r="BO170" s="9"/>
      <c r="BP170" s="9"/>
      <c r="BQ170" s="9"/>
      <c r="BR170" s="9"/>
      <c r="BS170" s="9"/>
    </row>
    <row r="171" spans="49:71">
      <c r="AW171" s="9"/>
      <c r="AX171" s="9"/>
      <c r="AY171" s="9"/>
      <c r="AZ171" s="9"/>
      <c r="BA171" s="9"/>
      <c r="BB171" s="9"/>
      <c r="BC171" s="9"/>
      <c r="BD171" s="9"/>
      <c r="BE171" s="9"/>
      <c r="BF171" s="9"/>
      <c r="BG171" s="9"/>
      <c r="BH171" s="9"/>
      <c r="BI171" s="9"/>
      <c r="BJ171" s="9"/>
      <c r="BK171" s="9"/>
      <c r="BL171" s="10"/>
      <c r="BM171" s="9"/>
      <c r="BN171" s="9"/>
      <c r="BO171" s="9"/>
      <c r="BP171" s="9"/>
      <c r="BQ171" s="9"/>
      <c r="BR171" s="9"/>
      <c r="BS171" s="9"/>
    </row>
    <row r="172" spans="49:71">
      <c r="AW172" s="9"/>
      <c r="AX172" s="9"/>
      <c r="AY172" s="9"/>
      <c r="AZ172" s="9"/>
      <c r="BA172" s="9"/>
      <c r="BB172" s="9"/>
      <c r="BC172" s="9"/>
      <c r="BD172" s="9"/>
      <c r="BE172" s="9"/>
      <c r="BF172" s="9"/>
      <c r="BG172" s="9"/>
      <c r="BH172" s="9"/>
      <c r="BI172" s="9"/>
      <c r="BJ172" s="9"/>
      <c r="BK172" s="9"/>
      <c r="BL172" s="10"/>
      <c r="BM172" s="9"/>
      <c r="BN172" s="9"/>
      <c r="BO172" s="9"/>
      <c r="BP172" s="9"/>
      <c r="BQ172" s="9"/>
      <c r="BR172" s="9"/>
      <c r="BS172" s="9"/>
    </row>
    <row r="173" spans="49:71">
      <c r="AW173" s="9" t="s">
        <v>184</v>
      </c>
      <c r="AX173" s="9"/>
      <c r="AY173" s="9"/>
      <c r="AZ173" s="9"/>
      <c r="BA173" s="9"/>
      <c r="BB173" s="9"/>
      <c r="BC173" s="9"/>
      <c r="BD173" s="9"/>
      <c r="BE173" s="9"/>
      <c r="BF173" s="9"/>
      <c r="BG173" s="9"/>
      <c r="BH173" s="9"/>
      <c r="BI173" s="9"/>
      <c r="BJ173" s="9"/>
      <c r="BK173" s="9"/>
      <c r="BL173" s="10"/>
      <c r="BM173" s="9"/>
      <c r="BN173" s="9"/>
      <c r="BO173" s="9"/>
      <c r="BP173" s="9"/>
      <c r="BQ173" s="9"/>
      <c r="BR173" s="9"/>
      <c r="BS173" s="9"/>
    </row>
    <row r="174" spans="49:71">
      <c r="AW174" s="9"/>
      <c r="AX174" s="9"/>
      <c r="AY174" s="9"/>
      <c r="AZ174" s="9"/>
      <c r="BA174" s="9"/>
      <c r="BB174" s="9"/>
      <c r="BC174" s="9"/>
      <c r="BD174" s="9"/>
      <c r="BE174" s="9"/>
      <c r="BF174" s="9"/>
      <c r="BG174" s="9"/>
      <c r="BH174" s="9"/>
      <c r="BI174" s="9"/>
      <c r="BJ174" s="9">
        <v>1979</v>
      </c>
      <c r="BK174" s="9"/>
      <c r="BL174" s="10"/>
      <c r="BM174" s="9"/>
      <c r="BN174" s="9"/>
      <c r="BO174" s="9"/>
      <c r="BP174" s="9"/>
      <c r="BQ174" s="9"/>
      <c r="BR174" s="9"/>
      <c r="BS174" s="9"/>
    </row>
    <row r="175" spans="49:71">
      <c r="AW175" s="9"/>
      <c r="AX175" s="9"/>
      <c r="AY175" s="9"/>
      <c r="AZ175" s="9"/>
      <c r="BA175" s="9"/>
      <c r="BB175" s="9"/>
      <c r="BC175" s="9"/>
      <c r="BD175" s="9"/>
      <c r="BE175" s="9"/>
      <c r="BF175" s="9"/>
      <c r="BG175" s="9"/>
      <c r="BH175" s="9"/>
      <c r="BI175" s="9"/>
      <c r="BJ175" s="9">
        <v>1980</v>
      </c>
      <c r="BK175" s="9"/>
      <c r="BL175" s="10"/>
      <c r="BM175" s="9"/>
      <c r="BN175" s="9"/>
      <c r="BO175" s="9"/>
      <c r="BP175" s="9"/>
      <c r="BQ175" s="9"/>
      <c r="BR175" s="9"/>
      <c r="BS175" s="9"/>
    </row>
    <row r="176" spans="49:71">
      <c r="AW176" s="9"/>
      <c r="AX176" s="9"/>
      <c r="AY176" s="9"/>
      <c r="AZ176" s="9"/>
      <c r="BA176" s="9"/>
      <c r="BB176" s="9"/>
      <c r="BC176" s="9"/>
      <c r="BD176" s="9"/>
      <c r="BE176" s="9"/>
      <c r="BF176" s="9"/>
      <c r="BG176" s="9"/>
      <c r="BH176" s="9"/>
      <c r="BI176" s="9"/>
      <c r="BJ176" s="9">
        <v>1981</v>
      </c>
      <c r="BK176" s="9">
        <v>273987</v>
      </c>
      <c r="BL176" s="10"/>
      <c r="BM176" s="9">
        <v>8.5984522799999996E-5</v>
      </c>
      <c r="BN176" s="9">
        <f t="shared" ref="BN176:BN184" si="2">BK176*BM176</f>
        <v>23.558641448403598</v>
      </c>
      <c r="BO176" s="9" t="s">
        <v>177</v>
      </c>
      <c r="BP176" s="9"/>
      <c r="BQ176" s="9"/>
      <c r="BR176" s="9"/>
      <c r="BS176" s="9"/>
    </row>
    <row r="177" spans="49:71">
      <c r="AW177" s="9"/>
      <c r="AX177" s="9"/>
      <c r="AY177" s="9"/>
      <c r="AZ177" s="9"/>
      <c r="BA177" s="9"/>
      <c r="BB177" s="9"/>
      <c r="BC177" s="9"/>
      <c r="BD177" s="9"/>
      <c r="BE177" s="9"/>
      <c r="BF177" s="9"/>
      <c r="BG177" s="9"/>
      <c r="BH177" s="9"/>
      <c r="BI177" s="9"/>
      <c r="BJ177" s="9">
        <v>1982</v>
      </c>
      <c r="BK177" s="9">
        <v>257778</v>
      </c>
      <c r="BL177" s="10"/>
      <c r="BM177" s="9">
        <v>8.5984522799999996E-5</v>
      </c>
      <c r="BN177" s="9">
        <f t="shared" si="2"/>
        <v>22.164918318338398</v>
      </c>
      <c r="BO177" s="9" t="s">
        <v>177</v>
      </c>
      <c r="BP177" s="9"/>
      <c r="BQ177" s="9"/>
      <c r="BR177" s="9"/>
      <c r="BS177" s="9"/>
    </row>
    <row r="178" spans="49:71">
      <c r="AW178" s="9"/>
      <c r="AX178" s="9"/>
      <c r="AY178" s="9"/>
      <c r="AZ178" s="9"/>
      <c r="BA178" s="9"/>
      <c r="BB178" s="9"/>
      <c r="BC178" s="9"/>
      <c r="BD178" s="9"/>
      <c r="BE178" s="9"/>
      <c r="BF178" s="9"/>
      <c r="BG178" s="9"/>
      <c r="BH178" s="9"/>
      <c r="BI178" s="9"/>
      <c r="BJ178" s="9">
        <v>1983</v>
      </c>
      <c r="BK178" s="9">
        <v>232490</v>
      </c>
      <c r="BL178" s="10"/>
      <c r="BM178" s="9">
        <v>8.5984522799999996E-5</v>
      </c>
      <c r="BN178" s="9">
        <f t="shared" si="2"/>
        <v>19.990541705771999</v>
      </c>
      <c r="BO178" s="9" t="s">
        <v>177</v>
      </c>
      <c r="BP178" s="9"/>
      <c r="BQ178" s="9"/>
      <c r="BR178" s="9"/>
      <c r="BS178" s="9"/>
    </row>
    <row r="179" spans="49:71">
      <c r="AW179" s="9"/>
      <c r="AX179" s="9"/>
      <c r="AY179" s="9"/>
      <c r="AZ179" s="9"/>
      <c r="BA179" s="9"/>
      <c r="BB179" s="9"/>
      <c r="BC179" s="9"/>
      <c r="BD179" s="9"/>
      <c r="BE179" s="9"/>
      <c r="BF179" s="9"/>
      <c r="BG179" s="9"/>
      <c r="BH179" s="9"/>
      <c r="BI179" s="9"/>
      <c r="BJ179" s="9">
        <v>1984</v>
      </c>
      <c r="BK179" s="9">
        <v>218829</v>
      </c>
      <c r="BL179" s="10"/>
      <c r="BM179" s="9">
        <v>8.5984522799999996E-5</v>
      </c>
      <c r="BN179" s="9">
        <f t="shared" si="2"/>
        <v>18.815907139801197</v>
      </c>
      <c r="BO179" s="9" t="s">
        <v>177</v>
      </c>
      <c r="BP179" s="9"/>
      <c r="BQ179" s="9"/>
      <c r="BR179" s="9"/>
      <c r="BS179" s="9"/>
    </row>
    <row r="180" spans="49:71">
      <c r="AW180" s="9"/>
      <c r="AX180" s="9"/>
      <c r="AY180" s="9"/>
      <c r="AZ180" s="9"/>
      <c r="BA180" s="9"/>
      <c r="BB180" s="9"/>
      <c r="BC180" s="9"/>
      <c r="BD180" s="9"/>
      <c r="BE180" s="9"/>
      <c r="BF180" s="9"/>
      <c r="BG180" s="9"/>
      <c r="BH180" s="9"/>
      <c r="BI180" s="9"/>
      <c r="BJ180" s="9">
        <v>1985</v>
      </c>
      <c r="BK180" s="9">
        <v>257186</v>
      </c>
      <c r="BL180" s="10"/>
      <c r="BM180" s="9">
        <v>8.5984522799999996E-5</v>
      </c>
      <c r="BN180" s="9">
        <f t="shared" si="2"/>
        <v>22.114015480840798</v>
      </c>
      <c r="BO180" s="9" t="s">
        <v>177</v>
      </c>
      <c r="BP180" s="9"/>
      <c r="BQ180" s="9"/>
      <c r="BR180" s="9"/>
      <c r="BS180" s="9"/>
    </row>
    <row r="181" spans="49:71">
      <c r="AW181" s="9"/>
      <c r="AX181" s="9"/>
      <c r="AY181" s="9"/>
      <c r="AZ181" s="9"/>
      <c r="BA181" s="9"/>
      <c r="BB181" s="9"/>
      <c r="BC181" s="9"/>
      <c r="BD181" s="9"/>
      <c r="BE181" s="9"/>
      <c r="BF181" s="9"/>
      <c r="BG181" s="9"/>
      <c r="BH181" s="9"/>
      <c r="BI181" s="9"/>
      <c r="BJ181" s="9">
        <v>1986</v>
      </c>
      <c r="BK181" s="9">
        <v>272835</v>
      </c>
      <c r="BL181" s="10"/>
      <c r="BM181" s="9">
        <v>8.5984522799999996E-5</v>
      </c>
      <c r="BN181" s="9">
        <f t="shared" si="2"/>
        <v>23.459587278137999</v>
      </c>
      <c r="BO181" s="9" t="s">
        <v>177</v>
      </c>
      <c r="BP181" s="9"/>
      <c r="BQ181" s="9"/>
      <c r="BR181" s="9"/>
      <c r="BS181" s="9"/>
    </row>
    <row r="182" spans="49:71">
      <c r="AW182" s="9"/>
      <c r="AX182" s="9"/>
      <c r="AY182" s="9"/>
      <c r="AZ182" s="9"/>
      <c r="BA182" s="9"/>
      <c r="BB182" s="9"/>
      <c r="BC182" s="9"/>
      <c r="BD182" s="9"/>
      <c r="BE182" s="9"/>
      <c r="BF182" s="9"/>
      <c r="BG182" s="9"/>
      <c r="BH182" s="9"/>
      <c r="BI182" s="9"/>
      <c r="BJ182" s="9">
        <v>1987</v>
      </c>
      <c r="BK182" s="9">
        <v>283698</v>
      </c>
      <c r="BL182" s="10"/>
      <c r="BM182" s="9">
        <v>8.5984522799999996E-5</v>
      </c>
      <c r="BN182" s="9">
        <f t="shared" si="2"/>
        <v>24.393637149314397</v>
      </c>
      <c r="BO182" s="9" t="s">
        <v>177</v>
      </c>
      <c r="BP182" s="9"/>
      <c r="BQ182" s="9"/>
      <c r="BR182" s="9"/>
      <c r="BS182" s="9"/>
    </row>
    <row r="183" spans="49:71">
      <c r="AW183" s="9"/>
      <c r="AX183" s="9"/>
      <c r="AY183" s="9"/>
      <c r="AZ183" s="9"/>
      <c r="BA183" s="9"/>
      <c r="BB183" s="9"/>
      <c r="BC183" s="9"/>
      <c r="BD183" s="9"/>
      <c r="BE183" s="9"/>
      <c r="BF183" s="9"/>
      <c r="BG183" s="9"/>
      <c r="BH183" s="9"/>
      <c r="BI183" s="9"/>
      <c r="BJ183" s="9">
        <v>1988</v>
      </c>
      <c r="BK183" s="9">
        <v>296747</v>
      </c>
      <c r="BL183" s="10"/>
      <c r="BM183" s="9">
        <v>8.5984522799999996E-5</v>
      </c>
      <c r="BN183" s="9">
        <f t="shared" si="2"/>
        <v>25.515649187331597</v>
      </c>
      <c r="BO183" s="9" t="s">
        <v>177</v>
      </c>
      <c r="BP183" s="9"/>
      <c r="BQ183" s="9"/>
      <c r="BR183" s="9"/>
      <c r="BS183" s="9"/>
    </row>
    <row r="184" spans="49:71">
      <c r="AW184" s="9"/>
      <c r="AX184" s="9"/>
      <c r="AY184" s="9"/>
      <c r="AZ184" s="9"/>
      <c r="BA184" s="9"/>
      <c r="BB184" s="9"/>
      <c r="BC184" s="9"/>
      <c r="BD184" s="9"/>
      <c r="BE184" s="9"/>
      <c r="BF184" s="9"/>
      <c r="BG184" s="9"/>
      <c r="BH184" s="9"/>
      <c r="BI184" s="9"/>
      <c r="BJ184" s="9">
        <v>1989</v>
      </c>
      <c r="BK184" s="9">
        <v>299597</v>
      </c>
      <c r="BL184" s="10"/>
      <c r="BM184" s="9">
        <v>8.5984522799999996E-5</v>
      </c>
      <c r="BN184" s="9">
        <f t="shared" si="2"/>
        <v>25.760705077311599</v>
      </c>
      <c r="BO184" s="9" t="s">
        <v>177</v>
      </c>
      <c r="BP184" s="9"/>
      <c r="BQ184" s="9"/>
      <c r="BR184" s="9"/>
      <c r="BS184" s="9"/>
    </row>
    <row r="185" spans="49:71">
      <c r="AW185" s="9"/>
      <c r="AX185" s="9"/>
      <c r="AY185" s="9"/>
      <c r="AZ185" s="9"/>
      <c r="BA185" s="9"/>
      <c r="BB185" s="9"/>
      <c r="BC185" s="9"/>
      <c r="BD185" s="9"/>
      <c r="BE185" s="9"/>
      <c r="BF185" s="9"/>
      <c r="BG185" s="9"/>
      <c r="BH185" s="9"/>
      <c r="BI185" s="9"/>
      <c r="BJ185" s="9">
        <v>1990</v>
      </c>
      <c r="BK185" s="9"/>
      <c r="BL185" s="10">
        <v>315</v>
      </c>
      <c r="BM185" s="9">
        <v>8.5984522800000004E-2</v>
      </c>
      <c r="BN185" s="9">
        <f>BL185*BM185</f>
        <v>27.085124682</v>
      </c>
      <c r="BO185" s="9" t="s">
        <v>177</v>
      </c>
      <c r="BP185" s="9"/>
      <c r="BQ185" s="9"/>
      <c r="BR185" s="9"/>
      <c r="BS185" s="9"/>
    </row>
    <row r="186" spans="49:71">
      <c r="AW186" s="9"/>
      <c r="AX186" s="9"/>
      <c r="AY186" s="9"/>
      <c r="AZ186" s="9"/>
      <c r="BA186" s="9"/>
      <c r="BB186" s="9"/>
      <c r="BC186" s="9"/>
      <c r="BD186" s="9"/>
      <c r="BE186" s="9"/>
      <c r="BF186" s="9"/>
      <c r="BG186" s="9"/>
      <c r="BH186" s="9"/>
      <c r="BI186" s="9"/>
      <c r="BJ186" s="9">
        <v>1991</v>
      </c>
      <c r="BK186" s="9"/>
      <c r="BL186" s="10">
        <v>408</v>
      </c>
      <c r="BM186" s="9">
        <v>8.5984522800000004E-2</v>
      </c>
      <c r="BN186" s="9">
        <f>BL186*BM186</f>
        <v>35.081685302400004</v>
      </c>
      <c r="BO186" s="9" t="s">
        <v>177</v>
      </c>
      <c r="BP186" s="9"/>
      <c r="BQ186" s="9"/>
      <c r="BR186" s="9"/>
      <c r="BS186" s="9"/>
    </row>
    <row r="187" spans="49:71">
      <c r="AW187" s="9"/>
      <c r="AX187" s="9"/>
      <c r="AY187" s="9"/>
      <c r="AZ187" s="9"/>
      <c r="BA187" s="9"/>
      <c r="BB187" s="9"/>
      <c r="BC187" s="9"/>
      <c r="BD187" s="9"/>
      <c r="BE187" s="9"/>
      <c r="BF187" s="9"/>
      <c r="BG187" s="9"/>
      <c r="BH187" s="9"/>
      <c r="BI187" s="9"/>
      <c r="BJ187" s="9">
        <v>1992</v>
      </c>
      <c r="BK187" s="9"/>
      <c r="BL187" s="10"/>
      <c r="BM187" s="9"/>
      <c r="BN187" s="9"/>
      <c r="BO187" s="9"/>
      <c r="BP187" s="9"/>
      <c r="BQ187" s="9"/>
      <c r="BR187" s="9"/>
      <c r="BS187" s="9"/>
    </row>
    <row r="188" spans="49:71">
      <c r="AW188" s="9"/>
      <c r="AX188" s="9"/>
      <c r="AY188" s="9"/>
      <c r="AZ188" s="9"/>
      <c r="BA188" s="9"/>
      <c r="BB188" s="9"/>
      <c r="BC188" s="9"/>
      <c r="BD188" s="9"/>
      <c r="BE188" s="9"/>
      <c r="BF188" s="9"/>
      <c r="BG188" s="9"/>
      <c r="BH188" s="9"/>
      <c r="BI188" s="9"/>
      <c r="BJ188" s="9">
        <v>1993</v>
      </c>
      <c r="BK188" s="9"/>
      <c r="BL188" s="10"/>
      <c r="BM188" s="9"/>
      <c r="BN188" s="9"/>
      <c r="BO188" s="9"/>
      <c r="BP188" s="9"/>
      <c r="BQ188" s="9"/>
      <c r="BR188" s="9"/>
      <c r="BS188" s="9"/>
    </row>
    <row r="189" spans="49:71">
      <c r="AW189" s="9"/>
      <c r="AX189" s="9"/>
      <c r="AY189" s="9"/>
      <c r="AZ189" s="9"/>
      <c r="BA189" s="9"/>
      <c r="BB189" s="9"/>
      <c r="BC189" s="9"/>
      <c r="BD189" s="9"/>
      <c r="BE189" s="9"/>
      <c r="BF189" s="9"/>
      <c r="BG189" s="9"/>
      <c r="BH189" s="9"/>
      <c r="BI189" s="9"/>
      <c r="BJ189" s="9">
        <v>1994</v>
      </c>
      <c r="BK189" s="9"/>
      <c r="BL189" s="10"/>
      <c r="BM189" s="9"/>
      <c r="BN189" s="9"/>
      <c r="BO189" s="9"/>
      <c r="BP189" s="9"/>
      <c r="BQ189" s="9"/>
      <c r="BR189" s="9"/>
      <c r="BS189" s="9"/>
    </row>
    <row r="190" spans="49:71">
      <c r="AW190" s="9"/>
      <c r="AX190" s="9"/>
      <c r="AY190" s="9"/>
      <c r="AZ190" s="9"/>
      <c r="BA190" s="9"/>
      <c r="BB190" s="9"/>
      <c r="BC190" s="9"/>
      <c r="BD190" s="9"/>
      <c r="BE190" s="9"/>
      <c r="BF190" s="9"/>
      <c r="BG190" s="9"/>
      <c r="BH190" s="9"/>
      <c r="BI190" s="9"/>
      <c r="BJ190" s="9">
        <v>1995</v>
      </c>
      <c r="BK190" s="9"/>
      <c r="BL190" s="10"/>
      <c r="BM190" s="9"/>
      <c r="BN190" s="9"/>
      <c r="BO190" s="9"/>
      <c r="BP190" s="9"/>
      <c r="BQ190" s="9"/>
      <c r="BR190" s="9"/>
      <c r="BS190" s="9"/>
    </row>
    <row r="191" spans="49:71">
      <c r="AW191" s="9"/>
      <c r="AX191" s="9"/>
      <c r="AY191" s="9"/>
      <c r="AZ191" s="9"/>
      <c r="BA191" s="9"/>
      <c r="BB191" s="9"/>
      <c r="BC191" s="9"/>
      <c r="BD191" s="9"/>
      <c r="BE191" s="9"/>
      <c r="BF191" s="9"/>
      <c r="BG191" s="9"/>
      <c r="BH191" s="9"/>
      <c r="BI191" s="9"/>
      <c r="BJ191" s="9">
        <v>1996</v>
      </c>
      <c r="BK191" s="9"/>
      <c r="BL191" s="10"/>
      <c r="BM191" s="9"/>
      <c r="BN191" s="9"/>
      <c r="BO191" s="9"/>
      <c r="BP191" s="9"/>
      <c r="BQ191" s="9"/>
      <c r="BR191" s="9"/>
      <c r="BS191" s="9"/>
    </row>
    <row r="192" spans="49:71">
      <c r="AW192" s="9"/>
      <c r="AX192" s="9"/>
      <c r="AY192" s="9"/>
      <c r="AZ192" s="9"/>
      <c r="BA192" s="9"/>
      <c r="BB192" s="9"/>
      <c r="BC192" s="9"/>
      <c r="BD192" s="9"/>
      <c r="BE192" s="9"/>
      <c r="BF192" s="9"/>
      <c r="BG192" s="9"/>
      <c r="BH192" s="9"/>
      <c r="BI192" s="9"/>
      <c r="BJ192" s="9">
        <v>1997</v>
      </c>
      <c r="BK192" s="9"/>
      <c r="BL192" s="10"/>
      <c r="BM192" s="9"/>
      <c r="BN192" s="9"/>
      <c r="BO192" s="9"/>
      <c r="BP192" s="9"/>
      <c r="BQ192" s="9"/>
      <c r="BR192" s="9"/>
      <c r="BS192" s="9"/>
    </row>
    <row r="193" spans="49:71">
      <c r="AW193" s="9"/>
      <c r="AX193" s="9"/>
      <c r="AY193" s="9"/>
      <c r="AZ193" s="9"/>
      <c r="BA193" s="9"/>
      <c r="BB193" s="9"/>
      <c r="BC193" s="9"/>
      <c r="BD193" s="9"/>
      <c r="BE193" s="9"/>
      <c r="BF193" s="9"/>
      <c r="BG193" s="9"/>
      <c r="BH193" s="9"/>
      <c r="BI193" s="9"/>
      <c r="BJ193" s="9">
        <v>1998</v>
      </c>
      <c r="BK193" s="9"/>
      <c r="BL193" s="10"/>
      <c r="BM193" s="9"/>
      <c r="BN193" s="9"/>
      <c r="BO193" s="9"/>
      <c r="BP193" s="9"/>
      <c r="BQ193" s="9"/>
      <c r="BR193" s="9"/>
      <c r="BS193" s="9"/>
    </row>
    <row r="194" spans="49:71">
      <c r="AW194" s="9"/>
      <c r="AX194" s="9"/>
      <c r="AY194" s="9"/>
      <c r="AZ194" s="9"/>
      <c r="BA194" s="9"/>
      <c r="BB194" s="9"/>
      <c r="BC194" s="9"/>
      <c r="BD194" s="9"/>
      <c r="BE194" s="9"/>
      <c r="BF194" s="9"/>
      <c r="BG194" s="9"/>
      <c r="BH194" s="9"/>
      <c r="BI194" s="9"/>
      <c r="BJ194" s="9">
        <v>1999</v>
      </c>
      <c r="BK194" s="9"/>
      <c r="BL194" s="10"/>
      <c r="BM194" s="9"/>
      <c r="BN194" s="9"/>
      <c r="BO194" s="9"/>
      <c r="BP194" s="9"/>
      <c r="BQ194" s="9"/>
      <c r="BR194" s="9"/>
      <c r="BS194" s="9"/>
    </row>
    <row r="195" spans="49:71">
      <c r="AW195" s="9"/>
      <c r="AX195" s="9"/>
      <c r="AY195" s="9"/>
      <c r="AZ195" s="9"/>
      <c r="BA195" s="9"/>
      <c r="BB195" s="9"/>
      <c r="BC195" s="9"/>
      <c r="BD195" s="9"/>
      <c r="BE195" s="9"/>
      <c r="BF195" s="9"/>
      <c r="BG195" s="9"/>
      <c r="BH195" s="9"/>
      <c r="BI195" s="9"/>
      <c r="BJ195" s="9">
        <v>2000</v>
      </c>
      <c r="BK195" s="9"/>
      <c r="BL195" s="10"/>
      <c r="BM195" s="9"/>
      <c r="BN195" s="9"/>
      <c r="BO195" s="9"/>
      <c r="BP195" s="9"/>
      <c r="BQ195" s="9"/>
      <c r="BR195" s="9"/>
      <c r="BS195" s="9"/>
    </row>
    <row r="196" spans="49:71">
      <c r="AW196" s="9"/>
      <c r="AX196" s="9"/>
      <c r="AY196" s="9"/>
      <c r="AZ196" s="9"/>
      <c r="BA196" s="9"/>
      <c r="BB196" s="9"/>
      <c r="BC196" s="9"/>
      <c r="BD196" s="9"/>
      <c r="BE196" s="9"/>
      <c r="BF196" s="9"/>
      <c r="BG196" s="9"/>
      <c r="BH196" s="9"/>
      <c r="BI196" s="9"/>
      <c r="BJ196" s="9">
        <v>2001</v>
      </c>
      <c r="BK196" s="9"/>
      <c r="BL196" s="10"/>
      <c r="BM196" s="9"/>
      <c r="BN196" s="9"/>
      <c r="BO196" s="9"/>
      <c r="BP196" s="9"/>
      <c r="BQ196" s="9"/>
      <c r="BR196" s="9"/>
      <c r="BS196" s="9"/>
    </row>
    <row r="197" spans="49:71">
      <c r="AW197" s="9"/>
      <c r="AX197" s="9"/>
      <c r="AY197" s="9"/>
      <c r="AZ197" s="9"/>
      <c r="BA197" s="9"/>
      <c r="BB197" s="9"/>
      <c r="BC197" s="9"/>
      <c r="BD197" s="9"/>
      <c r="BE197" s="9"/>
      <c r="BF197" s="9"/>
      <c r="BG197" s="9"/>
      <c r="BH197" s="9"/>
      <c r="BI197" s="9"/>
      <c r="BJ197" s="9">
        <v>2002</v>
      </c>
      <c r="BK197" s="9"/>
      <c r="BL197" s="10"/>
      <c r="BM197" s="9"/>
      <c r="BN197" s="9"/>
      <c r="BO197" s="9"/>
      <c r="BP197" s="9"/>
      <c r="BQ197" s="9"/>
      <c r="BR197" s="9"/>
      <c r="BS197" s="9"/>
    </row>
    <row r="198" spans="49:71">
      <c r="AW198" s="9" t="s">
        <v>181</v>
      </c>
      <c r="AX198" s="9"/>
      <c r="AY198" s="9"/>
      <c r="AZ198" s="9"/>
      <c r="BA198" s="9"/>
      <c r="BB198" s="9"/>
      <c r="BC198" s="9"/>
      <c r="BD198" s="9"/>
      <c r="BE198" s="9"/>
      <c r="BF198" s="9"/>
      <c r="BG198" s="9"/>
      <c r="BH198" s="9"/>
      <c r="BI198" s="9"/>
      <c r="BJ198" s="9">
        <v>2003</v>
      </c>
      <c r="BK198" s="9"/>
      <c r="BL198" s="10">
        <v>573</v>
      </c>
      <c r="BM198" s="9">
        <v>8.5984522800000004E-2</v>
      </c>
      <c r="BN198" s="9">
        <f>BL198*BM198</f>
        <v>49.269131564400006</v>
      </c>
      <c r="BO198" s="9" t="s">
        <v>177</v>
      </c>
      <c r="BP198" s="9"/>
      <c r="BQ198" s="9"/>
      <c r="BR198" s="9"/>
      <c r="BS198" s="9"/>
    </row>
    <row r="199" spans="49:71">
      <c r="AW199" s="9"/>
      <c r="AX199" s="9"/>
      <c r="AY199" s="9"/>
      <c r="AZ199" s="9"/>
      <c r="BA199" s="9"/>
      <c r="BB199" s="9"/>
      <c r="BC199" s="9"/>
      <c r="BD199" s="9"/>
      <c r="BE199" s="9"/>
      <c r="BF199" s="9"/>
      <c r="BG199" s="9"/>
      <c r="BH199" s="9"/>
      <c r="BI199" s="9"/>
      <c r="BJ199" s="9">
        <v>2004</v>
      </c>
      <c r="BK199" s="9"/>
      <c r="BL199" s="10">
        <v>599</v>
      </c>
      <c r="BM199" s="9">
        <v>8.5984522800000004E-2</v>
      </c>
      <c r="BN199" s="9">
        <f>BL199*BM199</f>
        <v>51.504729157200003</v>
      </c>
      <c r="BO199" s="9" t="s">
        <v>177</v>
      </c>
      <c r="BP199" s="9"/>
      <c r="BQ199" s="9"/>
      <c r="BR199" s="9"/>
      <c r="BS199" s="9"/>
    </row>
    <row r="200" spans="49:71">
      <c r="AW200" s="9"/>
      <c r="AX200" s="9"/>
      <c r="AY200" s="9"/>
      <c r="AZ200" s="9"/>
      <c r="BA200" s="9"/>
      <c r="BB200" s="9"/>
      <c r="BC200" s="9"/>
      <c r="BD200" s="9"/>
      <c r="BE200" s="9"/>
      <c r="BF200" s="9"/>
      <c r="BG200" s="9"/>
      <c r="BH200" s="9"/>
      <c r="BI200" s="9"/>
      <c r="BJ200" s="9">
        <v>2005</v>
      </c>
      <c r="BK200" s="9"/>
      <c r="BL200" s="10"/>
      <c r="BM200" s="9"/>
      <c r="BN200" s="9"/>
      <c r="BO200" s="9"/>
      <c r="BP200" s="9"/>
      <c r="BQ200" s="9"/>
      <c r="BR200" s="9"/>
      <c r="BS200" s="9"/>
    </row>
    <row r="201" spans="49:71">
      <c r="AW201" s="9"/>
      <c r="AX201" s="9"/>
      <c r="AY201" s="9"/>
      <c r="AZ201" s="9"/>
      <c r="BA201" s="9"/>
      <c r="BB201" s="9"/>
      <c r="BC201" s="9"/>
      <c r="BD201" s="9"/>
      <c r="BE201" s="9"/>
      <c r="BF201" s="9"/>
      <c r="BG201" s="9"/>
      <c r="BH201" s="9"/>
      <c r="BI201" s="9"/>
      <c r="BJ201" s="9">
        <v>2006</v>
      </c>
      <c r="BK201" s="9"/>
      <c r="BL201" s="10"/>
      <c r="BM201" s="9"/>
      <c r="BN201" s="9"/>
      <c r="BO201" s="9"/>
      <c r="BP201" s="9"/>
      <c r="BQ201" s="9"/>
      <c r="BR201" s="9"/>
      <c r="BS201" s="9"/>
    </row>
    <row r="202" spans="49:71">
      <c r="AW202" s="9"/>
      <c r="AX202" s="9"/>
      <c r="AY202" s="9"/>
      <c r="AZ202" s="9"/>
      <c r="BA202" s="9"/>
      <c r="BB202" s="9"/>
      <c r="BC202" s="9"/>
      <c r="BD202" s="9"/>
      <c r="BE202" s="9"/>
      <c r="BF202" s="9"/>
      <c r="BG202" s="9"/>
      <c r="BH202" s="9"/>
      <c r="BI202" s="9"/>
      <c r="BJ202" s="9">
        <v>2007</v>
      </c>
      <c r="BK202" s="9"/>
      <c r="BL202" s="10"/>
      <c r="BM202" s="9"/>
      <c r="BN202" s="9"/>
      <c r="BO202" s="9"/>
      <c r="BP202" s="9"/>
      <c r="BQ202" s="9"/>
      <c r="BR202" s="9"/>
      <c r="BS202" s="9"/>
    </row>
    <row r="203" spans="49:71">
      <c r="AW203" s="9"/>
      <c r="AX203" s="9"/>
      <c r="AY203" s="9"/>
      <c r="AZ203" s="9"/>
      <c r="BA203" s="9"/>
      <c r="BB203" s="9"/>
      <c r="BC203" s="9"/>
      <c r="BD203" s="9"/>
      <c r="BE203" s="9"/>
      <c r="BF203" s="9"/>
      <c r="BG203" s="9"/>
      <c r="BH203" s="9"/>
      <c r="BI203" s="9"/>
      <c r="BJ203" s="9">
        <v>2008</v>
      </c>
      <c r="BK203" s="9"/>
      <c r="BL203" s="10">
        <v>1143</v>
      </c>
      <c r="BM203" s="9">
        <v>8.5984522800000004E-2</v>
      </c>
      <c r="BN203" s="9">
        <f>BL203*BM203</f>
        <v>98.280309560399999</v>
      </c>
      <c r="BO203" s="9" t="s">
        <v>177</v>
      </c>
      <c r="BP203" s="9"/>
      <c r="BQ203" s="9"/>
      <c r="BR203" s="9"/>
      <c r="BS203" s="9"/>
    </row>
    <row r="204" spans="49:71">
      <c r="AW204" s="9"/>
      <c r="AX204" s="9"/>
      <c r="AY204" s="9"/>
      <c r="AZ204" s="9"/>
      <c r="BA204" s="9"/>
      <c r="BB204" s="9"/>
      <c r="BC204" s="9"/>
      <c r="BD204" s="9"/>
      <c r="BE204" s="9"/>
      <c r="BF204" s="9"/>
      <c r="BG204" s="9"/>
      <c r="BH204" s="9"/>
      <c r="BI204" s="9"/>
      <c r="BJ204" s="9">
        <v>2009</v>
      </c>
      <c r="BK204" s="9"/>
      <c r="BL204" s="10">
        <v>1251</v>
      </c>
      <c r="BM204" s="9">
        <v>8.5984522800000004E-2</v>
      </c>
      <c r="BN204" s="9">
        <f>BL204*BM204</f>
        <v>107.56663802280001</v>
      </c>
      <c r="BO204" s="9" t="s">
        <v>177</v>
      </c>
      <c r="BP204" s="9"/>
      <c r="BQ204" s="9"/>
      <c r="BR204" s="9"/>
      <c r="BS204" s="9"/>
    </row>
    <row r="205" spans="49:71">
      <c r="AW205" s="9"/>
      <c r="AX205" s="9"/>
      <c r="AY205" s="9"/>
      <c r="AZ205" s="9"/>
      <c r="BA205" s="9"/>
      <c r="BB205" s="9"/>
      <c r="BC205" s="9"/>
      <c r="BD205" s="9"/>
      <c r="BE205" s="9"/>
      <c r="BF205" s="9"/>
      <c r="BG205" s="9"/>
      <c r="BH205" s="9"/>
      <c r="BI205" s="9"/>
      <c r="BJ205" s="9">
        <v>2010</v>
      </c>
      <c r="BK205" s="11">
        <v>1243161.69</v>
      </c>
      <c r="BL205" s="10"/>
      <c r="BM205" s="9">
        <v>8.5984522799999996E-5</v>
      </c>
      <c r="BN205" s="9">
        <f>BK205*BM205</f>
        <v>106.89266467789152</v>
      </c>
      <c r="BO205" s="9" t="s">
        <v>170</v>
      </c>
      <c r="BP205" s="9"/>
      <c r="BQ205" s="9"/>
      <c r="BR205" s="9"/>
      <c r="BS205" s="9"/>
    </row>
    <row r="206" spans="49:71">
      <c r="AW206" s="9"/>
      <c r="AX206" s="9"/>
      <c r="AY206" s="9"/>
      <c r="AZ206" s="9"/>
      <c r="BA206" s="9"/>
      <c r="BB206" s="9"/>
      <c r="BC206" s="9"/>
      <c r="BD206" s="9"/>
      <c r="BE206" s="9"/>
      <c r="BF206" s="9"/>
      <c r="BG206" s="9"/>
      <c r="BH206" s="9"/>
      <c r="BI206" s="9"/>
      <c r="BJ206" s="9">
        <v>2011</v>
      </c>
      <c r="BK206" s="9">
        <v>1302317.55</v>
      </c>
      <c r="BL206" s="10"/>
      <c r="BM206" s="9">
        <v>8.5984522799999996E-5</v>
      </c>
      <c r="BN206" s="9">
        <f>BK206*BM206</f>
        <v>111.97915307081514</v>
      </c>
      <c r="BO206" s="9" t="s">
        <v>182</v>
      </c>
      <c r="BP206" s="9"/>
      <c r="BQ206" s="9"/>
      <c r="BR206" s="9"/>
      <c r="BS206" s="9"/>
    </row>
    <row r="207" spans="49:71">
      <c r="AW207" s="9"/>
      <c r="AX207" s="9"/>
      <c r="AY207" s="9"/>
      <c r="AZ207" s="9"/>
      <c r="BA207" s="9"/>
      <c r="BB207" s="9"/>
      <c r="BC207" s="9"/>
      <c r="BD207" s="9"/>
      <c r="BE207" s="9"/>
      <c r="BF207" s="9"/>
      <c r="BG207" s="9"/>
      <c r="BH207" s="9"/>
      <c r="BI207" s="9"/>
      <c r="BJ207" s="9">
        <v>2012</v>
      </c>
      <c r="BK207" s="9"/>
      <c r="BL207" s="10">
        <v>1385.65</v>
      </c>
      <c r="BM207" s="9">
        <v>8.5984522800000004E-2</v>
      </c>
      <c r="BN207" s="9">
        <f>BL207*BM207</f>
        <v>119.14445401782001</v>
      </c>
      <c r="BO207" s="9" t="s">
        <v>182</v>
      </c>
      <c r="BP207" s="9"/>
      <c r="BQ207" s="9"/>
      <c r="BR207" s="9"/>
      <c r="BS207" s="9"/>
    </row>
    <row r="208" spans="49:71">
      <c r="AW208" s="9"/>
      <c r="AX208" s="9"/>
      <c r="AY208" s="9"/>
      <c r="AZ208" s="9"/>
      <c r="BA208" s="9"/>
      <c r="BB208" s="9"/>
      <c r="BC208" s="9"/>
      <c r="BD208" s="9"/>
      <c r="BE208" s="9"/>
      <c r="BF208" s="9"/>
      <c r="BG208" s="9"/>
      <c r="BH208" s="9"/>
      <c r="BI208" s="9"/>
      <c r="BJ208" s="9">
        <v>2013</v>
      </c>
      <c r="BK208" s="10"/>
      <c r="BL208" s="10">
        <v>1485.059</v>
      </c>
      <c r="BM208" s="9">
        <v>8.5984522800000004E-2</v>
      </c>
      <c r="BN208" s="9">
        <f>BL208*BM208</f>
        <v>127.69208944484521</v>
      </c>
      <c r="BO208" s="9" t="s">
        <v>182</v>
      </c>
      <c r="BP208" s="9"/>
      <c r="BQ208" s="9"/>
      <c r="BR208" s="9"/>
      <c r="BS208" s="9"/>
    </row>
    <row r="209" spans="49:71">
      <c r="AW209" s="9"/>
      <c r="AX209" s="9"/>
      <c r="AY209" s="9"/>
      <c r="AZ209" s="9"/>
      <c r="BA209" s="9"/>
      <c r="BB209" s="9"/>
      <c r="BC209" s="9"/>
      <c r="BD209" s="9"/>
      <c r="BE209" s="9"/>
      <c r="BF209" s="9"/>
      <c r="BG209" s="9"/>
      <c r="BH209" s="9"/>
      <c r="BI209" s="9"/>
      <c r="BJ209" s="9">
        <v>2014</v>
      </c>
      <c r="BK209" s="10"/>
      <c r="BL209" s="10">
        <v>1553</v>
      </c>
      <c r="BM209" s="9">
        <v>8.5984522800000004E-2</v>
      </c>
      <c r="BN209" s="9">
        <f>BL209*BM209</f>
        <v>133.53396390840001</v>
      </c>
      <c r="BO209" s="9" t="s">
        <v>177</v>
      </c>
      <c r="BP209" s="9"/>
      <c r="BQ209" s="9"/>
      <c r="BR209" s="9"/>
      <c r="BS209" s="9"/>
    </row>
    <row r="210" spans="49:71">
      <c r="AW210" s="9"/>
      <c r="AX210" s="9"/>
      <c r="AY210" s="9"/>
      <c r="AZ210" s="9"/>
      <c r="BA210" s="9"/>
      <c r="BB210" s="9"/>
      <c r="BC210" s="9"/>
      <c r="BD210" s="9"/>
      <c r="BE210" s="9"/>
      <c r="BF210" s="9"/>
      <c r="BG210" s="9"/>
      <c r="BH210" s="9"/>
      <c r="BI210" s="9"/>
      <c r="BJ210" s="9">
        <v>2015</v>
      </c>
      <c r="BK210" s="9"/>
      <c r="BL210" s="10">
        <v>1231.114</v>
      </c>
      <c r="BM210" s="9">
        <v>8.5984522800000004E-2</v>
      </c>
      <c r="BN210" s="9">
        <f>BL210*BM210</f>
        <v>105.85674980239921</v>
      </c>
      <c r="BO210" s="9" t="s">
        <v>29</v>
      </c>
      <c r="BP210" s="9"/>
      <c r="BQ210" s="9"/>
      <c r="BR210" s="9"/>
      <c r="BS210" s="9"/>
    </row>
    <row r="211" spans="49:71">
      <c r="AW211" s="9"/>
      <c r="AX211" s="9"/>
      <c r="AY211" s="9"/>
      <c r="AZ211" s="9"/>
      <c r="BA211" s="9"/>
      <c r="BB211" s="9"/>
      <c r="BC211" s="9"/>
      <c r="BD211" s="9"/>
      <c r="BE211" s="9"/>
      <c r="BF211" s="9"/>
      <c r="BG211" s="9"/>
      <c r="BH211" s="9"/>
      <c r="BI211" s="9"/>
      <c r="BJ211" s="9">
        <v>2016</v>
      </c>
      <c r="BK211" s="9"/>
      <c r="BL211" s="9">
        <v>1250</v>
      </c>
      <c r="BM211" s="9">
        <v>8.5984522800000004E-2</v>
      </c>
      <c r="BN211" s="9">
        <f>BL211*BM211</f>
        <v>107.4806535</v>
      </c>
      <c r="BO211" s="9" t="s">
        <v>177</v>
      </c>
      <c r="BP211" s="9"/>
      <c r="BQ211" s="9"/>
      <c r="BR211" s="9"/>
      <c r="BS211" s="9"/>
    </row>
    <row r="212" spans="49:71">
      <c r="AW212" s="9"/>
      <c r="AX212" s="9"/>
      <c r="AY212" s="9"/>
      <c r="AZ212" s="9"/>
      <c r="BA212" s="9"/>
      <c r="BB212" s="9"/>
      <c r="BC212" s="9"/>
      <c r="BD212" s="9"/>
      <c r="BE212" s="9"/>
      <c r="BF212" s="9"/>
      <c r="BG212" s="9"/>
      <c r="BH212" s="9"/>
      <c r="BI212" s="9"/>
      <c r="BJ212" s="9">
        <v>2017</v>
      </c>
      <c r="BK212" s="9"/>
      <c r="BL212" s="9">
        <v>1151</v>
      </c>
      <c r="BM212" s="9">
        <v>8.5984522800000004E-2</v>
      </c>
      <c r="BN212" s="9">
        <f>BL212*BM212</f>
        <v>98.968185742800003</v>
      </c>
      <c r="BO212" s="9" t="s">
        <v>177</v>
      </c>
      <c r="BP212" s="9"/>
      <c r="BQ212" s="9"/>
      <c r="BR212" s="9"/>
      <c r="BS212" s="9"/>
    </row>
    <row r="213" spans="49:71">
      <c r="AW213" s="9"/>
      <c r="AX213" s="9"/>
      <c r="AY213" s="9"/>
      <c r="AZ213" s="9"/>
      <c r="BA213" s="9"/>
      <c r="BB213" s="9"/>
      <c r="BC213" s="9"/>
      <c r="BD213" s="9"/>
      <c r="BE213" s="9"/>
      <c r="BF213" s="9"/>
      <c r="BG213" s="9"/>
      <c r="BH213" s="9"/>
      <c r="BI213" s="9"/>
      <c r="BJ213" s="9">
        <v>2018</v>
      </c>
      <c r="BK213" s="9"/>
      <c r="BL213" s="9">
        <v>1091</v>
      </c>
      <c r="BM213" s="9">
        <v>8.5984522800000004E-2</v>
      </c>
      <c r="BN213" s="9">
        <f>BL213*BM213</f>
        <v>93.809114374800004</v>
      </c>
      <c r="BO213" s="9" t="s">
        <v>177</v>
      </c>
      <c r="BP213" s="9"/>
      <c r="BQ213" s="9"/>
      <c r="BR213" s="9"/>
      <c r="BS213" s="9"/>
    </row>
    <row r="214" spans="49:71">
      <c r="AW214" s="9"/>
      <c r="AX214" s="9"/>
      <c r="AY214" s="9"/>
      <c r="AZ214" s="9"/>
      <c r="BA214" s="9"/>
      <c r="BB214" s="9"/>
      <c r="BC214" s="9"/>
      <c r="BD214" s="9"/>
      <c r="BE214" s="9"/>
      <c r="BF214" s="9"/>
      <c r="BG214" s="9"/>
      <c r="BH214" s="9"/>
      <c r="BI214" s="9"/>
      <c r="BJ214" s="9"/>
      <c r="BK214" s="9"/>
      <c r="BL214" s="9"/>
      <c r="BM214" s="9"/>
      <c r="BN214" s="9"/>
      <c r="BO214" s="9"/>
      <c r="BP214" s="9"/>
      <c r="BQ214" s="9"/>
      <c r="BR214" s="9"/>
      <c r="BS214" s="9"/>
    </row>
    <row r="215" spans="49:71">
      <c r="AW215" s="9"/>
      <c r="AX215" s="9"/>
      <c r="AY215" s="9"/>
      <c r="AZ215" s="9"/>
      <c r="BA215" s="9"/>
      <c r="BB215" s="9"/>
      <c r="BC215" s="9"/>
      <c r="BD215" s="9"/>
      <c r="BE215" s="9"/>
      <c r="BF215" s="9"/>
      <c r="BG215" s="9"/>
      <c r="BH215" s="9"/>
      <c r="BI215" s="9"/>
      <c r="BJ215" s="9"/>
      <c r="BK215" s="9"/>
      <c r="BL215" s="9"/>
      <c r="BM215" s="9"/>
      <c r="BN215" s="9"/>
      <c r="BO215" s="9"/>
      <c r="BP215" s="9"/>
      <c r="BQ215" s="9"/>
      <c r="BR215" s="9"/>
      <c r="BS215" s="9"/>
    </row>
    <row r="216" spans="49:71">
      <c r="AW216" s="9"/>
      <c r="AX216" s="9"/>
      <c r="AY216" s="9"/>
      <c r="AZ216" s="9"/>
      <c r="BA216" s="9"/>
      <c r="BB216" s="9"/>
      <c r="BC216" s="9"/>
      <c r="BD216" s="9"/>
      <c r="BE216" s="9"/>
      <c r="BF216" s="9"/>
      <c r="BG216" s="9"/>
      <c r="BH216" s="9"/>
      <c r="BI216" s="9"/>
      <c r="BJ216" s="9"/>
      <c r="BK216" s="9"/>
      <c r="BL216" s="9"/>
      <c r="BM216" s="9"/>
      <c r="BN216" s="9"/>
      <c r="BO216" s="9"/>
      <c r="BP216" s="9"/>
      <c r="BQ216" s="9"/>
      <c r="BR216" s="9"/>
      <c r="BS216" s="9"/>
    </row>
    <row r="217" spans="49:71">
      <c r="AW217" s="9" t="s">
        <v>21</v>
      </c>
      <c r="AX217" s="9"/>
      <c r="AY217" s="9"/>
      <c r="AZ217" s="9"/>
      <c r="BA217" s="9"/>
      <c r="BB217" s="9"/>
      <c r="BC217" s="9"/>
      <c r="BD217" s="9"/>
      <c r="BE217" s="9"/>
      <c r="BF217" s="9"/>
      <c r="BG217" s="9"/>
      <c r="BH217" s="9"/>
      <c r="BI217" s="9"/>
      <c r="BJ217" s="9"/>
      <c r="BK217" s="9"/>
      <c r="BL217" s="9"/>
      <c r="BM217" s="9"/>
      <c r="BN217" s="9"/>
      <c r="BO217" s="9"/>
      <c r="BP217" s="9"/>
      <c r="BQ217" s="9"/>
      <c r="BR217" s="9"/>
      <c r="BS217" s="9"/>
    </row>
    <row r="218" spans="49:71">
      <c r="AW218" s="9"/>
      <c r="AX218" s="9"/>
      <c r="AY218" s="9"/>
      <c r="AZ218" s="9"/>
      <c r="BA218" s="9"/>
      <c r="BB218" s="9"/>
      <c r="BC218" s="9"/>
      <c r="BD218" s="9"/>
      <c r="BE218" s="9"/>
      <c r="BF218" s="9"/>
      <c r="BG218" s="9"/>
      <c r="BH218" s="9"/>
      <c r="BI218" s="9"/>
      <c r="BJ218" s="9"/>
      <c r="BK218" s="9"/>
      <c r="BL218" s="9"/>
      <c r="BM218" s="9"/>
      <c r="BN218" s="9"/>
      <c r="BO218" s="9"/>
      <c r="BP218" s="9"/>
      <c r="BQ218" s="9"/>
      <c r="BR218" s="9"/>
      <c r="BS218" s="9"/>
    </row>
    <row r="219" spans="49:71">
      <c r="AW219" s="9"/>
      <c r="AX219" s="9"/>
      <c r="AY219" s="9"/>
      <c r="AZ219" s="9"/>
      <c r="BA219" s="9"/>
      <c r="BB219" s="9"/>
      <c r="BC219" s="9"/>
      <c r="BD219" s="9"/>
      <c r="BE219" s="9"/>
      <c r="BF219" s="9"/>
      <c r="BG219" s="9"/>
      <c r="BH219" s="9"/>
      <c r="BI219" s="9"/>
      <c r="BJ219" s="9"/>
      <c r="BK219" s="9"/>
      <c r="BL219" s="9"/>
      <c r="BM219" s="9"/>
      <c r="BN219" s="9"/>
      <c r="BO219" s="9"/>
      <c r="BP219" s="9"/>
      <c r="BQ219" s="9"/>
      <c r="BR219" s="9"/>
      <c r="BS219" s="9"/>
    </row>
    <row r="220" spans="49:71">
      <c r="AW220" s="9"/>
      <c r="AX220" s="9"/>
      <c r="AY220" s="9"/>
      <c r="AZ220" s="9"/>
      <c r="BA220" s="9"/>
      <c r="BB220" s="9"/>
      <c r="BC220" s="9"/>
      <c r="BD220" s="9"/>
      <c r="BE220" s="9"/>
      <c r="BF220" s="9"/>
      <c r="BG220" s="9"/>
      <c r="BH220" s="9"/>
      <c r="BI220" s="9"/>
      <c r="BJ220" s="9"/>
      <c r="BK220" s="9"/>
      <c r="BL220" s="9"/>
      <c r="BM220" s="9"/>
      <c r="BN220" s="9"/>
      <c r="BO220" s="9"/>
      <c r="BP220" s="9"/>
      <c r="BQ220" s="9"/>
      <c r="BR220" s="9"/>
      <c r="BS220" s="9"/>
    </row>
    <row r="221" spans="49:71">
      <c r="AW221" s="9"/>
      <c r="AX221" s="9"/>
      <c r="AY221" s="9"/>
      <c r="AZ221" s="9"/>
      <c r="BA221" s="9"/>
      <c r="BB221" s="9"/>
      <c r="BC221" s="9"/>
      <c r="BD221" s="9"/>
      <c r="BE221" s="9"/>
      <c r="BF221" s="9"/>
      <c r="BG221" s="9"/>
      <c r="BH221" s="9"/>
      <c r="BI221" s="9"/>
      <c r="BJ221" s="9"/>
      <c r="BK221" s="9"/>
      <c r="BL221" s="9"/>
      <c r="BM221" s="9"/>
      <c r="BN221" s="9"/>
      <c r="BO221" s="9"/>
      <c r="BP221" s="9"/>
      <c r="BQ221" s="9"/>
      <c r="BR221" s="9"/>
      <c r="BS221" s="9"/>
    </row>
    <row r="222" spans="49:71">
      <c r="AW222" s="9"/>
      <c r="AX222" s="9"/>
      <c r="AY222" s="9"/>
      <c r="AZ222" s="9"/>
      <c r="BA222" s="9"/>
      <c r="BB222" s="9"/>
      <c r="BC222" s="9"/>
      <c r="BD222" s="9"/>
      <c r="BE222" s="9"/>
      <c r="BF222" s="9"/>
      <c r="BG222" s="9"/>
      <c r="BH222" s="9"/>
      <c r="BI222" s="9"/>
      <c r="BJ222" s="9"/>
      <c r="BK222" s="9"/>
      <c r="BL222" s="9"/>
      <c r="BM222" s="9"/>
      <c r="BN222" s="9"/>
      <c r="BO222" s="9"/>
      <c r="BP222" s="9"/>
      <c r="BQ222" s="9"/>
      <c r="BR222" s="9"/>
      <c r="BS222" s="9"/>
    </row>
    <row r="223" spans="49:71">
      <c r="AW223" s="9"/>
      <c r="AX223" s="9"/>
      <c r="AY223" s="9"/>
      <c r="AZ223" s="9"/>
      <c r="BA223" s="9"/>
      <c r="BB223" s="9"/>
      <c r="BC223" s="9"/>
      <c r="BD223" s="9"/>
      <c r="BE223" s="9"/>
      <c r="BF223" s="9"/>
      <c r="BG223" s="9"/>
      <c r="BH223" s="9"/>
      <c r="BI223" s="9"/>
      <c r="BJ223" s="9"/>
      <c r="BK223" s="9"/>
      <c r="BL223" s="9"/>
      <c r="BM223" s="9"/>
      <c r="BN223" s="9"/>
      <c r="BO223" s="9"/>
      <c r="BP223" s="9"/>
      <c r="BQ223" s="9"/>
      <c r="BR223" s="9"/>
      <c r="BS223" s="9"/>
    </row>
    <row r="224" spans="49:71">
      <c r="AW224" s="9"/>
      <c r="AX224" s="9"/>
      <c r="AY224" s="9"/>
      <c r="AZ224" s="9"/>
      <c r="BA224" s="9"/>
      <c r="BB224" s="9"/>
      <c r="BC224" s="9"/>
      <c r="BD224" s="9"/>
      <c r="BE224" s="9"/>
      <c r="BF224" s="9"/>
      <c r="BG224" s="9"/>
      <c r="BH224" s="9"/>
      <c r="BI224" s="9"/>
      <c r="BJ224" s="9"/>
      <c r="BK224" s="9"/>
      <c r="BL224" s="9"/>
      <c r="BM224" s="9"/>
      <c r="BN224" s="9"/>
      <c r="BO224" s="9"/>
      <c r="BP224" s="9"/>
      <c r="BQ224" s="9"/>
      <c r="BR224" s="9"/>
      <c r="BS224" s="9"/>
    </row>
    <row r="225" spans="49:71">
      <c r="AW225" s="9"/>
      <c r="AX225" s="9"/>
      <c r="AY225" s="9"/>
      <c r="AZ225" s="9"/>
      <c r="BA225" s="9"/>
      <c r="BB225" s="9"/>
      <c r="BC225" s="9"/>
      <c r="BD225" s="9"/>
      <c r="BE225" s="9"/>
      <c r="BF225" s="9"/>
      <c r="BG225" s="9"/>
      <c r="BH225" s="9"/>
      <c r="BI225" s="9"/>
      <c r="BJ225" s="9"/>
      <c r="BK225" s="9"/>
      <c r="BL225" s="9"/>
      <c r="BM225" s="9"/>
      <c r="BN225" s="9"/>
      <c r="BO225" s="9"/>
      <c r="BP225" s="9"/>
      <c r="BQ225" s="9"/>
      <c r="BR225" s="9"/>
      <c r="BS225" s="9"/>
    </row>
    <row r="226" spans="49:71">
      <c r="AW226" s="9"/>
      <c r="AX226" s="9"/>
      <c r="AY226" s="9"/>
      <c r="AZ226" s="9"/>
      <c r="BA226" s="9"/>
      <c r="BB226" s="9"/>
      <c r="BC226" s="9"/>
      <c r="BD226" s="9"/>
      <c r="BE226" s="9"/>
      <c r="BF226" s="9"/>
      <c r="BG226" s="9"/>
      <c r="BH226" s="9"/>
      <c r="BI226" s="9"/>
      <c r="BJ226" s="9"/>
      <c r="BK226" s="9"/>
      <c r="BL226" s="9"/>
      <c r="BM226" s="9"/>
      <c r="BN226" s="9"/>
      <c r="BO226" s="9"/>
      <c r="BP226" s="9"/>
      <c r="BQ226" s="9"/>
      <c r="BR226" s="9"/>
      <c r="BS226" s="9"/>
    </row>
    <row r="227" spans="49:71">
      <c r="AW227" s="9"/>
      <c r="AX227" s="9"/>
      <c r="AY227" s="9"/>
      <c r="AZ227" s="9"/>
      <c r="BA227" s="9"/>
      <c r="BB227" s="9"/>
      <c r="BC227" s="9"/>
      <c r="BD227" s="9"/>
      <c r="BE227" s="9"/>
      <c r="BF227" s="9"/>
      <c r="BG227" s="9"/>
      <c r="BH227" s="9"/>
      <c r="BI227" s="9"/>
      <c r="BJ227" s="9"/>
      <c r="BK227" s="9"/>
      <c r="BL227" s="9"/>
      <c r="BM227" s="9"/>
      <c r="BN227" s="9"/>
      <c r="BO227" s="9"/>
      <c r="BP227" s="9"/>
      <c r="BQ227" s="9"/>
      <c r="BR227" s="9"/>
      <c r="BS227" s="9"/>
    </row>
    <row r="228" spans="49:71">
      <c r="AW228" s="9"/>
      <c r="AX228" s="9" t="s">
        <v>22</v>
      </c>
      <c r="AY228" s="9"/>
      <c r="AZ228" s="9"/>
      <c r="BA228" s="9"/>
      <c r="BB228" s="9"/>
      <c r="BC228" s="9"/>
      <c r="BD228" s="9"/>
      <c r="BE228" s="9"/>
      <c r="BF228" s="9"/>
      <c r="BG228" s="9"/>
      <c r="BH228" s="9"/>
      <c r="BI228" s="9"/>
      <c r="BJ228" s="9"/>
      <c r="BK228" s="9"/>
      <c r="BL228" s="9"/>
      <c r="BM228" s="9"/>
      <c r="BN228" s="9"/>
      <c r="BO228" s="9"/>
      <c r="BP228" s="9"/>
      <c r="BQ228" s="9"/>
      <c r="BR228" s="9"/>
      <c r="BS228" s="9"/>
    </row>
    <row r="229" spans="49:71">
      <c r="AW229" s="9"/>
      <c r="AX229" s="9"/>
      <c r="AY229" s="9"/>
      <c r="AZ229" s="9"/>
      <c r="BA229" s="9"/>
      <c r="BB229" s="9"/>
      <c r="BC229" s="9"/>
      <c r="BD229" s="9"/>
      <c r="BE229" s="9"/>
      <c r="BF229" s="9"/>
      <c r="BG229" s="9"/>
      <c r="BH229" s="9"/>
      <c r="BI229" s="9"/>
      <c r="BJ229" s="9"/>
      <c r="BK229" s="9"/>
      <c r="BL229" s="9"/>
      <c r="BM229" s="9"/>
      <c r="BN229" s="9"/>
      <c r="BO229" s="9"/>
      <c r="BP229" s="9"/>
      <c r="BQ229" s="9"/>
      <c r="BR229" s="9"/>
      <c r="BS229" s="9"/>
    </row>
    <row r="230" spans="49:71">
      <c r="AW230" s="9"/>
      <c r="AX230" s="9"/>
      <c r="AY230" s="9"/>
      <c r="AZ230" s="9"/>
      <c r="BA230" s="9"/>
      <c r="BB230" s="9"/>
      <c r="BC230" s="9"/>
      <c r="BD230" s="9"/>
      <c r="BE230" s="9"/>
      <c r="BF230" s="9"/>
      <c r="BG230" s="9"/>
      <c r="BH230" s="9"/>
      <c r="BI230" s="9"/>
      <c r="BJ230" s="9"/>
      <c r="BK230" s="9"/>
      <c r="BL230" s="9"/>
      <c r="BM230" s="9"/>
      <c r="BN230" s="9"/>
      <c r="BO230" s="9"/>
      <c r="BP230" s="9"/>
      <c r="BQ230" s="9"/>
      <c r="BR230" s="9"/>
      <c r="BS230" s="9"/>
    </row>
    <row r="231" spans="49:71">
      <c r="AW231" s="9"/>
      <c r="AX231" s="9"/>
      <c r="AY231" s="9"/>
      <c r="AZ231" s="9"/>
      <c r="BA231" s="9"/>
      <c r="BB231" s="9"/>
      <c r="BC231" s="9"/>
      <c r="BD231" s="9"/>
      <c r="BE231" s="9"/>
      <c r="BF231" s="9"/>
      <c r="BG231" s="9"/>
      <c r="BH231" s="9"/>
      <c r="BI231" s="9"/>
      <c r="BJ231" s="9"/>
      <c r="BK231" s="9"/>
      <c r="BL231" s="9"/>
      <c r="BM231" s="9"/>
      <c r="BN231" s="9"/>
      <c r="BO231" s="9"/>
      <c r="BP231" s="9"/>
      <c r="BQ231" s="9"/>
      <c r="BR231" s="9"/>
      <c r="BS231" s="9"/>
    </row>
    <row r="232" spans="49:71">
      <c r="AW232" s="9"/>
      <c r="AX232" s="9"/>
      <c r="AY232" s="9"/>
      <c r="AZ232" s="9"/>
      <c r="BA232" s="9"/>
      <c r="BB232" s="9"/>
      <c r="BC232" s="9"/>
      <c r="BD232" s="9"/>
      <c r="BE232" s="9"/>
      <c r="BF232" s="9"/>
      <c r="BG232" s="9"/>
      <c r="BH232" s="9"/>
      <c r="BI232" s="9"/>
      <c r="BJ232" s="9"/>
      <c r="BK232" s="9"/>
      <c r="BL232" s="9"/>
      <c r="BM232" s="9"/>
      <c r="BN232" s="9"/>
      <c r="BO232" s="9"/>
      <c r="BP232" s="9"/>
      <c r="BQ232" s="9"/>
      <c r="BR232" s="9"/>
      <c r="BS232" s="9"/>
    </row>
    <row r="233" spans="49:71">
      <c r="AW233" s="9"/>
      <c r="AX233" s="9"/>
      <c r="AY233" s="9"/>
      <c r="AZ233" s="9"/>
      <c r="BA233" s="9"/>
      <c r="BB233" s="9"/>
      <c r="BC233" s="9"/>
      <c r="BD233" s="9"/>
      <c r="BE233" s="9"/>
      <c r="BF233" s="9"/>
      <c r="BG233" s="9"/>
      <c r="BH233" s="9"/>
      <c r="BI233" s="9"/>
      <c r="BJ233" s="9"/>
      <c r="BK233" s="9"/>
      <c r="BL233" s="9"/>
      <c r="BM233" s="9"/>
      <c r="BN233" s="9"/>
      <c r="BO233" s="9"/>
      <c r="BP233" s="9"/>
      <c r="BQ233" s="9"/>
      <c r="BR233" s="9"/>
      <c r="BS233" s="9"/>
    </row>
    <row r="234" spans="49:71">
      <c r="AW234" s="9"/>
      <c r="AX234" s="9"/>
      <c r="AY234" s="9"/>
      <c r="AZ234" s="9"/>
      <c r="BA234" s="9"/>
      <c r="BB234" s="9"/>
      <c r="BC234" s="9"/>
      <c r="BD234" s="9"/>
      <c r="BE234" s="9"/>
      <c r="BF234" s="9"/>
      <c r="BG234" s="9"/>
      <c r="BH234" s="9"/>
      <c r="BI234" s="9"/>
      <c r="BJ234" s="9"/>
      <c r="BK234" s="9"/>
      <c r="BL234" s="9"/>
      <c r="BM234" s="9"/>
      <c r="BN234" s="9"/>
      <c r="BO234" s="9"/>
      <c r="BP234" s="9"/>
      <c r="BQ234" s="9"/>
      <c r="BR234" s="9"/>
      <c r="BS234" s="9"/>
    </row>
    <row r="235" spans="49:71">
      <c r="AW235" s="9"/>
      <c r="AX235" s="9"/>
      <c r="AY235" s="9"/>
      <c r="AZ235" s="9"/>
      <c r="BA235" s="9"/>
      <c r="BB235" s="9"/>
      <c r="BC235" s="9"/>
      <c r="BD235" s="9"/>
      <c r="BE235" s="9"/>
      <c r="BF235" s="9"/>
      <c r="BG235" s="9"/>
      <c r="BH235" s="9"/>
      <c r="BI235" s="9"/>
      <c r="BJ235" s="9"/>
      <c r="BK235" s="9"/>
      <c r="BL235" s="9"/>
      <c r="BM235" s="9"/>
      <c r="BN235" s="9"/>
      <c r="BO235" s="9"/>
      <c r="BP235" s="9"/>
      <c r="BQ235" s="9"/>
      <c r="BR235" s="9"/>
      <c r="BS235" s="9"/>
    </row>
    <row r="236" spans="49:71">
      <c r="AW236" s="9"/>
      <c r="AX236" s="9"/>
      <c r="AY236" s="9"/>
      <c r="AZ236" s="9"/>
      <c r="BA236" s="9"/>
      <c r="BB236" s="9"/>
      <c r="BC236" s="9"/>
      <c r="BD236" s="9"/>
      <c r="BE236" s="9"/>
      <c r="BF236" s="9"/>
      <c r="BG236" s="9"/>
      <c r="BH236" s="9"/>
      <c r="BI236" s="9"/>
      <c r="BJ236" s="9"/>
      <c r="BK236" s="9"/>
      <c r="BL236" s="9"/>
      <c r="BM236" s="9"/>
      <c r="BN236" s="9"/>
      <c r="BO236" s="9"/>
      <c r="BP236" s="9"/>
      <c r="BQ236" s="9"/>
      <c r="BR236" s="9"/>
      <c r="BS236" s="9"/>
    </row>
    <row r="237" spans="49:71">
      <c r="AW237" s="9"/>
      <c r="AX237" s="9"/>
      <c r="AY237" s="9"/>
      <c r="AZ237" s="9"/>
      <c r="BA237" s="9"/>
      <c r="BB237" s="9"/>
      <c r="BC237" s="9"/>
      <c r="BD237" s="9"/>
      <c r="BE237" s="9"/>
      <c r="BF237" s="9"/>
      <c r="BG237" s="9"/>
      <c r="BH237" s="9"/>
      <c r="BI237" s="9"/>
      <c r="BJ237" s="9"/>
      <c r="BK237" s="9"/>
      <c r="BL237" s="9"/>
      <c r="BM237" s="9"/>
      <c r="BN237" s="9"/>
      <c r="BO237" s="9"/>
      <c r="BP237" s="9"/>
      <c r="BQ237" s="9"/>
      <c r="BR237" s="9"/>
      <c r="BS237" s="9"/>
    </row>
    <row r="238" spans="49:71">
      <c r="AW238" s="9"/>
      <c r="AX238" s="9"/>
      <c r="AY238" s="9"/>
      <c r="AZ238" s="9"/>
      <c r="BA238" s="9"/>
      <c r="BB238" s="9"/>
      <c r="BC238" s="9"/>
      <c r="BD238" s="9"/>
      <c r="BE238" s="9"/>
      <c r="BF238" s="9"/>
      <c r="BG238" s="9"/>
      <c r="BH238" s="9"/>
      <c r="BI238" s="9"/>
      <c r="BJ238" s="9"/>
      <c r="BK238" s="9"/>
      <c r="BL238" s="9"/>
      <c r="BM238" s="9"/>
      <c r="BN238" s="9"/>
      <c r="BO238" s="9"/>
      <c r="BP238" s="9"/>
      <c r="BQ238" s="9"/>
      <c r="BR238" s="9"/>
      <c r="BS238" s="9"/>
    </row>
    <row r="239" spans="49:71">
      <c r="AW239" s="9"/>
      <c r="AX239" s="9"/>
      <c r="AY239" s="9"/>
      <c r="AZ239" s="9"/>
      <c r="BA239" s="9"/>
      <c r="BB239" s="9"/>
      <c r="BC239" s="9"/>
      <c r="BD239" s="9"/>
      <c r="BE239" s="9"/>
      <c r="BF239" s="9"/>
      <c r="BG239" s="9"/>
      <c r="BH239" s="9"/>
      <c r="BI239" s="9"/>
      <c r="BJ239" s="9"/>
      <c r="BK239" s="9"/>
      <c r="BL239" s="9"/>
      <c r="BM239" s="9"/>
      <c r="BN239" s="9"/>
      <c r="BO239" s="9"/>
      <c r="BP239" s="9"/>
      <c r="BQ239" s="9"/>
      <c r="BR239" s="9"/>
      <c r="BS239" s="9"/>
    </row>
    <row r="240" spans="49:71">
      <c r="AW240" s="9"/>
      <c r="AX240" s="9"/>
      <c r="AY240" s="9"/>
      <c r="AZ240" s="9"/>
      <c r="BA240" s="9"/>
      <c r="BB240" s="9"/>
      <c r="BC240" s="9"/>
      <c r="BD240" s="9"/>
      <c r="BE240" s="9"/>
      <c r="BF240" s="9"/>
      <c r="BG240" s="9"/>
      <c r="BH240" s="9"/>
      <c r="BI240" s="9"/>
      <c r="BJ240" s="9"/>
      <c r="BK240" s="9"/>
      <c r="BL240" s="9"/>
      <c r="BM240" s="9"/>
      <c r="BN240" s="9"/>
      <c r="BO240" s="9"/>
      <c r="BP240" s="9"/>
      <c r="BQ240" s="9"/>
      <c r="BR240" s="9"/>
      <c r="BS240" s="9"/>
    </row>
    <row r="241" spans="49:71">
      <c r="AW241" s="9"/>
      <c r="AX241" s="9"/>
      <c r="AY241" s="9" t="s">
        <v>70</v>
      </c>
      <c r="AZ241" s="9"/>
      <c r="BA241" s="9"/>
      <c r="BB241" s="9"/>
      <c r="BC241" s="9"/>
      <c r="BD241" s="9"/>
      <c r="BE241" s="9"/>
      <c r="BF241" s="9"/>
      <c r="BG241" s="9"/>
      <c r="BH241" s="9"/>
      <c r="BI241" s="9"/>
      <c r="BJ241" s="9"/>
      <c r="BK241" s="9"/>
      <c r="BL241" s="9"/>
      <c r="BM241" s="9"/>
      <c r="BN241" s="9"/>
      <c r="BO241" s="9"/>
      <c r="BP241" s="9"/>
      <c r="BQ241" s="9"/>
      <c r="BR241" s="9"/>
      <c r="BS241" s="9"/>
    </row>
    <row r="242" spans="49:71">
      <c r="AW242" s="9"/>
      <c r="AX242" s="9"/>
      <c r="AY242" s="9"/>
      <c r="AZ242" s="9"/>
      <c r="BA242" s="9"/>
      <c r="BB242" s="9"/>
      <c r="BC242" s="9"/>
      <c r="BD242" s="9"/>
      <c r="BE242" s="9"/>
      <c r="BF242" s="9"/>
      <c r="BG242" s="9"/>
      <c r="BH242" s="9"/>
      <c r="BI242" s="9"/>
      <c r="BJ242" s="9"/>
      <c r="BK242" s="9"/>
      <c r="BL242" s="9"/>
      <c r="BM242" s="9"/>
      <c r="BN242" s="9"/>
      <c r="BO242" s="9"/>
      <c r="BP242" s="9"/>
      <c r="BQ242" s="9"/>
      <c r="BR242" s="9"/>
      <c r="BS242" s="9"/>
    </row>
    <row r="243" spans="49:71">
      <c r="AW243" s="9"/>
      <c r="AX243" s="9"/>
      <c r="AY243" s="9"/>
      <c r="AZ243" s="9"/>
      <c r="BA243" s="9"/>
      <c r="BB243" s="9"/>
      <c r="BC243" s="9"/>
      <c r="BD243" s="9"/>
      <c r="BE243" s="9"/>
      <c r="BF243" s="9"/>
      <c r="BG243" s="9"/>
      <c r="BH243" s="9"/>
      <c r="BI243" s="9"/>
      <c r="BJ243" s="9"/>
      <c r="BK243" s="9"/>
      <c r="BL243" s="9"/>
      <c r="BM243" s="9"/>
      <c r="BN243" s="9"/>
      <c r="BO243" s="9"/>
      <c r="BP243" s="9"/>
      <c r="BQ243" s="9"/>
      <c r="BR243" s="9"/>
      <c r="BS243" s="9"/>
    </row>
    <row r="244" spans="49:71">
      <c r="AW244" s="9"/>
      <c r="AX244" s="9"/>
      <c r="AY244" s="9"/>
      <c r="AZ244" s="9"/>
      <c r="BA244" s="9"/>
      <c r="BB244" s="9"/>
      <c r="BC244" s="9"/>
      <c r="BD244" s="9"/>
      <c r="BE244" s="9"/>
      <c r="BF244" s="9"/>
      <c r="BG244" s="9"/>
      <c r="BH244" s="9"/>
      <c r="BI244" s="9"/>
      <c r="BJ244" s="9"/>
      <c r="BK244" s="9"/>
      <c r="BL244" s="9"/>
      <c r="BM244" s="9"/>
      <c r="BN244" s="9"/>
      <c r="BO244" s="9"/>
      <c r="BP244" s="9"/>
      <c r="BQ244" s="9"/>
      <c r="BR244" s="9"/>
      <c r="BS244" s="9"/>
    </row>
    <row r="245" spans="49:71">
      <c r="AW245" s="9"/>
      <c r="AX245" s="9"/>
      <c r="AY245" s="9"/>
      <c r="AZ245" s="9"/>
      <c r="BA245" s="9"/>
      <c r="BB245" s="9"/>
      <c r="BC245" s="9"/>
      <c r="BD245" s="9"/>
      <c r="BE245" s="9"/>
      <c r="BF245" s="9"/>
      <c r="BG245" s="9"/>
      <c r="BH245" s="9"/>
      <c r="BI245" s="9"/>
      <c r="BJ245" s="9"/>
      <c r="BK245" s="9"/>
      <c r="BL245" s="9"/>
      <c r="BM245" s="9"/>
      <c r="BN245" s="9"/>
      <c r="BO245" s="9"/>
      <c r="BP245" s="9"/>
      <c r="BQ245" s="9"/>
      <c r="BR245" s="9"/>
      <c r="BS245" s="9"/>
    </row>
    <row r="246" spans="49:71">
      <c r="AW246" s="9"/>
      <c r="AX246" s="9"/>
      <c r="AY246" s="9"/>
      <c r="AZ246" s="9"/>
      <c r="BA246" s="9"/>
      <c r="BB246" s="9"/>
      <c r="BC246" s="9"/>
      <c r="BD246" s="9"/>
      <c r="BE246" s="9"/>
      <c r="BF246" s="9"/>
      <c r="BG246" s="9"/>
      <c r="BH246" s="9"/>
      <c r="BI246" s="9"/>
      <c r="BJ246" s="9"/>
      <c r="BK246" s="9"/>
      <c r="BL246" s="9"/>
      <c r="BM246" s="9"/>
      <c r="BN246" s="9"/>
      <c r="BO246" s="9"/>
      <c r="BP246" s="9"/>
      <c r="BQ246" s="9"/>
      <c r="BR246" s="9"/>
      <c r="BS246" s="9"/>
    </row>
    <row r="247" spans="49:71">
      <c r="AW247" s="9"/>
      <c r="AX247" s="9"/>
      <c r="AY247" s="9"/>
      <c r="AZ247" s="9"/>
      <c r="BA247" s="9"/>
      <c r="BB247" s="9"/>
      <c r="BC247" s="9"/>
      <c r="BD247" s="9"/>
      <c r="BE247" s="9"/>
      <c r="BF247" s="9"/>
      <c r="BG247" s="9"/>
      <c r="BH247" s="9"/>
      <c r="BI247" s="9"/>
      <c r="BJ247" s="9"/>
      <c r="BK247" s="9"/>
      <c r="BL247" s="9"/>
      <c r="BM247" s="9"/>
      <c r="BN247" s="9"/>
      <c r="BO247" s="9"/>
      <c r="BP247" s="9"/>
      <c r="BQ247" s="9"/>
      <c r="BR247" s="9"/>
      <c r="BS247" s="9"/>
    </row>
    <row r="248" spans="49:71">
      <c r="AW248" s="9"/>
      <c r="AX248" s="9"/>
      <c r="AY248" s="9"/>
      <c r="AZ248" s="9"/>
      <c r="BA248" s="9"/>
      <c r="BB248" s="9"/>
      <c r="BC248" s="9"/>
      <c r="BD248" s="9"/>
      <c r="BE248" s="9"/>
      <c r="BF248" s="9"/>
      <c r="BG248" s="9"/>
      <c r="BH248" s="9"/>
      <c r="BI248" s="9"/>
      <c r="BJ248" s="9"/>
      <c r="BK248" s="9"/>
      <c r="BL248" s="9"/>
      <c r="BM248" s="9"/>
      <c r="BN248" s="9"/>
      <c r="BO248" s="9"/>
      <c r="BP248" s="9"/>
      <c r="BQ248" s="9"/>
      <c r="BR248" s="9"/>
      <c r="BS248" s="9"/>
    </row>
    <row r="249" spans="49:71">
      <c r="AW249" s="9"/>
      <c r="AX249" s="9"/>
      <c r="AY249" s="9"/>
      <c r="AZ249" s="9"/>
      <c r="BA249" s="9"/>
      <c r="BB249" s="9"/>
      <c r="BC249" s="9"/>
      <c r="BD249" s="9"/>
      <c r="BE249" s="9"/>
      <c r="BF249" s="9"/>
      <c r="BG249" s="9"/>
      <c r="BH249" s="9"/>
      <c r="BI249" s="9"/>
      <c r="BJ249" s="9"/>
      <c r="BK249" s="9"/>
      <c r="BL249" s="9"/>
      <c r="BM249" s="9"/>
      <c r="BN249" s="9"/>
      <c r="BO249" s="9"/>
      <c r="BP249" s="9"/>
      <c r="BQ249" s="9"/>
      <c r="BR249" s="9"/>
      <c r="BS249" s="9"/>
    </row>
    <row r="250" spans="49:71">
      <c r="AW250" s="9"/>
      <c r="AX250" s="9"/>
      <c r="AY250" s="9"/>
      <c r="AZ250" s="9"/>
      <c r="BA250" s="9"/>
      <c r="BB250" s="9"/>
      <c r="BC250" s="9"/>
      <c r="BD250" s="9"/>
      <c r="BE250" s="9"/>
      <c r="BF250" s="9"/>
      <c r="BG250" s="9"/>
      <c r="BH250" s="9"/>
      <c r="BI250" s="9"/>
      <c r="BJ250" s="9"/>
      <c r="BK250" s="9"/>
      <c r="BL250" s="9"/>
      <c r="BM250" s="9"/>
      <c r="BN250" s="9"/>
      <c r="BO250" s="9"/>
      <c r="BP250" s="9"/>
      <c r="BQ250" s="9"/>
      <c r="BR250" s="9"/>
      <c r="BS250" s="9"/>
    </row>
    <row r="251" spans="49:71">
      <c r="AW251" s="9"/>
      <c r="AX251" s="9"/>
      <c r="AY251" s="9"/>
      <c r="AZ251" s="9"/>
      <c r="BA251" s="9"/>
      <c r="BB251" s="9"/>
      <c r="BC251" s="9"/>
      <c r="BD251" s="9"/>
      <c r="BE251" s="9"/>
      <c r="BF251" s="9"/>
      <c r="BG251" s="9"/>
      <c r="BH251" s="9"/>
      <c r="BI251" s="9"/>
      <c r="BJ251" s="9"/>
      <c r="BK251" s="9"/>
      <c r="BL251" s="9"/>
      <c r="BM251" s="9"/>
      <c r="BN251" s="9"/>
      <c r="BO251" s="9"/>
      <c r="BP251" s="9"/>
      <c r="BQ251" s="9"/>
      <c r="BR251" s="9"/>
      <c r="BS251" s="9"/>
    </row>
    <row r="252" spans="49:71">
      <c r="AW252" s="9"/>
      <c r="AX252" s="9"/>
      <c r="AY252" s="9"/>
      <c r="AZ252" s="9"/>
      <c r="BA252" s="9"/>
      <c r="BB252" s="9"/>
      <c r="BC252" s="9"/>
      <c r="BD252" s="9"/>
      <c r="BE252" s="9"/>
      <c r="BF252" s="9"/>
      <c r="BG252" s="9"/>
      <c r="BH252" s="9"/>
      <c r="BI252" s="9"/>
      <c r="BJ252" s="9"/>
      <c r="BK252" s="9"/>
      <c r="BL252" s="9"/>
      <c r="BM252" s="9"/>
      <c r="BN252" s="9"/>
      <c r="BO252" s="9"/>
      <c r="BP252" s="9"/>
      <c r="BQ252" s="9"/>
      <c r="BR252" s="9"/>
      <c r="BS252" s="9"/>
    </row>
    <row r="253" spans="49:71">
      <c r="AW253" s="9"/>
      <c r="AX253" s="9"/>
      <c r="AY253" s="9"/>
      <c r="AZ253" s="9"/>
      <c r="BA253" s="9"/>
      <c r="BB253" s="9"/>
      <c r="BC253" s="9"/>
      <c r="BD253" s="9"/>
      <c r="BE253" s="9"/>
      <c r="BF253" s="9"/>
      <c r="BG253" s="9"/>
      <c r="BH253" s="9"/>
      <c r="BI253" s="9"/>
      <c r="BJ253" s="9"/>
      <c r="BK253" s="9"/>
      <c r="BL253" s="9"/>
      <c r="BM253" s="9"/>
      <c r="BN253" s="9"/>
      <c r="BO253" s="9"/>
      <c r="BP253" s="9"/>
      <c r="BQ253" s="9"/>
      <c r="BR253" s="9"/>
      <c r="BS253" s="9"/>
    </row>
    <row r="254" spans="49:71">
      <c r="AW254" s="9"/>
      <c r="AX254" s="9"/>
      <c r="AY254" s="9"/>
      <c r="AZ254" s="9"/>
      <c r="BA254" s="9"/>
      <c r="BB254" s="9"/>
      <c r="BC254" s="9"/>
      <c r="BD254" s="9"/>
      <c r="BE254" s="9"/>
      <c r="BF254" s="9"/>
      <c r="BG254" s="9"/>
      <c r="BH254" s="9"/>
      <c r="BI254" s="9"/>
      <c r="BJ254" s="9"/>
      <c r="BK254" s="9"/>
      <c r="BL254" s="9"/>
      <c r="BM254" s="9"/>
      <c r="BN254" s="9"/>
      <c r="BO254" s="9"/>
      <c r="BP254" s="9"/>
      <c r="BQ254" s="9"/>
      <c r="BR254" s="9"/>
      <c r="BS254" s="9"/>
    </row>
    <row r="255" spans="49:71">
      <c r="AW255" s="9"/>
      <c r="AX255" s="9"/>
      <c r="AY255" s="9"/>
      <c r="AZ255" s="9"/>
      <c r="BA255" s="9"/>
      <c r="BB255" s="9"/>
      <c r="BC255" s="9"/>
      <c r="BD255" s="9"/>
      <c r="BE255" s="9"/>
      <c r="BF255" s="9"/>
      <c r="BG255" s="9"/>
      <c r="BH255" s="9"/>
      <c r="BI255" s="9"/>
      <c r="BJ255" s="9"/>
      <c r="BK255" s="9"/>
      <c r="BL255" s="9"/>
      <c r="BM255" s="9"/>
      <c r="BN255" s="9"/>
      <c r="BO255" s="9"/>
      <c r="BP255" s="9"/>
      <c r="BQ255" s="9"/>
      <c r="BR255" s="9"/>
      <c r="BS255" s="9"/>
    </row>
    <row r="256" spans="49:71">
      <c r="AW256" s="9"/>
      <c r="AX256" s="9"/>
      <c r="AY256" s="9"/>
      <c r="AZ256" s="9"/>
      <c r="BA256" s="9"/>
      <c r="BB256" s="9"/>
      <c r="BC256" s="9"/>
      <c r="BD256" s="9"/>
      <c r="BE256" s="9"/>
      <c r="BF256" s="9"/>
      <c r="BG256" s="9"/>
      <c r="BH256" s="9"/>
      <c r="BI256" s="9"/>
      <c r="BJ256" s="9"/>
      <c r="BK256" s="9"/>
      <c r="BL256" s="9"/>
      <c r="BM256" s="9"/>
      <c r="BN256" s="9"/>
      <c r="BO256" s="9"/>
      <c r="BP256" s="9"/>
      <c r="BQ256" s="9"/>
      <c r="BR256" s="9"/>
      <c r="BS256" s="9"/>
    </row>
    <row r="257" spans="49:71">
      <c r="AW257" s="9"/>
      <c r="AX257" s="9"/>
      <c r="AY257" s="9"/>
      <c r="AZ257" s="9"/>
      <c r="BA257" s="9"/>
      <c r="BB257" s="9"/>
      <c r="BC257" s="9"/>
      <c r="BD257" s="9"/>
      <c r="BE257" s="9"/>
      <c r="BF257" s="9"/>
      <c r="BG257" s="9"/>
      <c r="BH257" s="9"/>
      <c r="BI257" s="9"/>
      <c r="BJ257" s="9"/>
      <c r="BK257" s="9"/>
      <c r="BL257" s="9"/>
      <c r="BM257" s="9"/>
      <c r="BN257" s="9"/>
      <c r="BO257" s="9"/>
      <c r="BP257" s="9"/>
      <c r="BQ257" s="9"/>
      <c r="BR257" s="9"/>
      <c r="BS257" s="9"/>
    </row>
    <row r="258" spans="49:71">
      <c r="AW258" s="9"/>
      <c r="AX258" s="9"/>
      <c r="AY258" s="9"/>
      <c r="AZ258" s="9"/>
      <c r="BA258" s="9"/>
      <c r="BB258" s="9"/>
      <c r="BC258" s="9"/>
      <c r="BD258" s="9"/>
      <c r="BE258" s="9"/>
      <c r="BF258" s="9"/>
      <c r="BG258" s="9"/>
      <c r="BH258" s="9"/>
      <c r="BI258" s="9"/>
      <c r="BJ258" s="9"/>
      <c r="BK258" s="9"/>
      <c r="BL258" s="9"/>
      <c r="BM258" s="9"/>
      <c r="BN258" s="9"/>
      <c r="BO258" s="9"/>
      <c r="BP258" s="9"/>
      <c r="BQ258" s="9"/>
      <c r="BR258" s="9"/>
      <c r="BS258" s="9"/>
    </row>
    <row r="259" spans="49:71">
      <c r="AW259" s="9"/>
      <c r="AX259" s="9"/>
      <c r="AY259" s="9"/>
      <c r="AZ259" s="9" t="s">
        <v>69</v>
      </c>
      <c r="BA259" s="9"/>
      <c r="BB259" s="9"/>
      <c r="BC259" s="9"/>
      <c r="BD259" s="9"/>
      <c r="BE259" s="9"/>
      <c r="BF259" s="9"/>
      <c r="BG259" s="9"/>
      <c r="BH259" s="9"/>
      <c r="BI259" s="9"/>
      <c r="BJ259" s="9"/>
      <c r="BK259" s="9"/>
      <c r="BL259" s="9"/>
      <c r="BM259" s="9"/>
      <c r="BN259" s="9"/>
      <c r="BO259" s="9"/>
      <c r="BP259" s="9"/>
      <c r="BQ259" s="9"/>
      <c r="BR259" s="9"/>
      <c r="BS259" s="9"/>
    </row>
    <row r="260" spans="49:71">
      <c r="AW260" s="9"/>
      <c r="AX260" s="9"/>
      <c r="AY260" s="9"/>
      <c r="AZ260" s="9"/>
      <c r="BA260" s="9"/>
      <c r="BB260" s="9"/>
      <c r="BC260" s="9"/>
      <c r="BD260" s="9"/>
      <c r="BE260" s="9"/>
      <c r="BF260" s="9"/>
      <c r="BG260" s="9"/>
      <c r="BH260" s="9"/>
      <c r="BI260" s="9"/>
      <c r="BJ260" s="9"/>
      <c r="BK260" s="9"/>
      <c r="BL260" s="9"/>
      <c r="BM260" s="9"/>
      <c r="BN260" s="9"/>
      <c r="BO260" s="9"/>
      <c r="BP260" s="9"/>
      <c r="BQ260" s="9"/>
      <c r="BR260" s="9"/>
      <c r="BS260" s="9"/>
    </row>
    <row r="261" spans="49:71">
      <c r="AW261" s="9"/>
      <c r="AX261" s="9"/>
      <c r="AY261" s="9"/>
      <c r="AZ261" s="9"/>
      <c r="BA261" s="9"/>
      <c r="BB261" s="9"/>
      <c r="BC261" s="9"/>
      <c r="BD261" s="9"/>
      <c r="BE261" s="9"/>
      <c r="BF261" s="9"/>
      <c r="BG261" s="9"/>
      <c r="BH261" s="9"/>
      <c r="BI261" s="9"/>
      <c r="BJ261" s="9"/>
      <c r="BK261" s="9"/>
      <c r="BL261" s="9"/>
      <c r="BM261" s="9"/>
      <c r="BN261" s="9"/>
      <c r="BO261" s="9"/>
      <c r="BP261" s="9"/>
      <c r="BQ261" s="9"/>
      <c r="BR261" s="9"/>
      <c r="BS261" s="9"/>
    </row>
    <row r="262" spans="49:71">
      <c r="AW262" s="9"/>
      <c r="AX262" s="9"/>
      <c r="AY262" s="9"/>
      <c r="AZ262" s="9"/>
      <c r="BA262" s="9"/>
      <c r="BB262" s="9"/>
      <c r="BC262" s="9"/>
      <c r="BD262" s="9"/>
      <c r="BE262" s="9"/>
      <c r="BF262" s="9"/>
      <c r="BG262" s="9"/>
      <c r="BH262" s="9"/>
      <c r="BI262" s="9"/>
      <c r="BJ262" s="9"/>
      <c r="BK262" s="9"/>
      <c r="BL262" s="9"/>
      <c r="BM262" s="9"/>
      <c r="BN262" s="9"/>
      <c r="BO262" s="9"/>
      <c r="BP262" s="9"/>
      <c r="BQ262" s="9"/>
      <c r="BR262" s="9"/>
      <c r="BS262" s="9"/>
    </row>
    <row r="263" spans="49:71">
      <c r="AW263" s="9"/>
      <c r="AX263" s="9"/>
      <c r="AY263" s="9"/>
      <c r="AZ263" s="9"/>
      <c r="BA263" s="9"/>
      <c r="BB263" s="9"/>
      <c r="BC263" s="9"/>
      <c r="BD263" s="9"/>
      <c r="BE263" s="9"/>
      <c r="BF263" s="9"/>
      <c r="BG263" s="9"/>
      <c r="BH263" s="9"/>
      <c r="BI263" s="9"/>
      <c r="BJ263" s="9"/>
      <c r="BK263" s="9"/>
      <c r="BL263" s="9"/>
      <c r="BM263" s="9"/>
      <c r="BN263" s="9"/>
      <c r="BO263" s="9"/>
      <c r="BP263" s="9"/>
      <c r="BQ263" s="9"/>
      <c r="BR263" s="9"/>
      <c r="BS263" s="9"/>
    </row>
    <row r="264" spans="49:71">
      <c r="AW264" s="9"/>
      <c r="AX264" s="9"/>
      <c r="AY264" s="9"/>
      <c r="AZ264" s="9"/>
      <c r="BA264" s="9"/>
      <c r="BB264" s="9"/>
      <c r="BC264" s="9"/>
      <c r="BD264" s="9"/>
      <c r="BE264" s="9"/>
      <c r="BF264" s="9"/>
      <c r="BG264" s="9"/>
      <c r="BH264" s="9"/>
      <c r="BI264" s="9"/>
      <c r="BJ264" s="9"/>
      <c r="BK264" s="9"/>
      <c r="BL264" s="9"/>
      <c r="BM264" s="9"/>
      <c r="BN264" s="9"/>
      <c r="BO264" s="9"/>
      <c r="BP264" s="9"/>
      <c r="BQ264" s="9"/>
      <c r="BR264" s="9"/>
      <c r="BS264" s="9"/>
    </row>
    <row r="265" spans="49:71">
      <c r="AW265" s="9"/>
      <c r="AX265" s="9"/>
      <c r="AY265" s="9"/>
      <c r="AZ265" s="9"/>
      <c r="BA265" s="9"/>
      <c r="BB265" s="9"/>
      <c r="BC265" s="9"/>
      <c r="BD265" s="9"/>
      <c r="BE265" s="9"/>
      <c r="BF265" s="9"/>
      <c r="BG265" s="9"/>
      <c r="BH265" s="9"/>
      <c r="BI265" s="9"/>
      <c r="BJ265" s="9"/>
      <c r="BK265" s="9"/>
      <c r="BL265" s="9"/>
      <c r="BM265" s="9"/>
      <c r="BN265" s="9"/>
      <c r="BO265" s="9"/>
      <c r="BP265" s="9"/>
      <c r="BQ265" s="9"/>
      <c r="BR265" s="9"/>
      <c r="BS265" s="9"/>
    </row>
    <row r="266" spans="49:71">
      <c r="AW266" s="9"/>
      <c r="AX266" s="9"/>
      <c r="AY266" s="9"/>
      <c r="AZ266" s="9"/>
      <c r="BA266" s="9"/>
      <c r="BB266" s="9"/>
      <c r="BC266" s="9"/>
      <c r="BD266" s="9"/>
      <c r="BE266" s="9"/>
      <c r="BF266" s="9"/>
      <c r="BG266" s="9"/>
      <c r="BH266" s="9"/>
      <c r="BI266" s="9"/>
      <c r="BJ266" s="9"/>
      <c r="BK266" s="9"/>
      <c r="BL266" s="9"/>
      <c r="BM266" s="9"/>
      <c r="BN266" s="9"/>
      <c r="BO266" s="9"/>
      <c r="BP266" s="9"/>
      <c r="BQ266" s="9"/>
      <c r="BR266" s="9"/>
      <c r="BS266" s="9"/>
    </row>
    <row r="267" spans="49:71">
      <c r="AW267" s="9"/>
      <c r="AX267" s="9"/>
      <c r="AY267" s="9"/>
      <c r="AZ267" s="9"/>
      <c r="BA267" s="9"/>
      <c r="BB267" s="9"/>
      <c r="BC267" s="9"/>
      <c r="BD267" s="9"/>
      <c r="BE267" s="9"/>
      <c r="BF267" s="9"/>
      <c r="BG267" s="9"/>
      <c r="BH267" s="9"/>
      <c r="BI267" s="9"/>
      <c r="BJ267" s="9"/>
      <c r="BK267" s="9"/>
      <c r="BL267" s="9"/>
      <c r="BM267" s="9"/>
      <c r="BN267" s="9"/>
      <c r="BO267" s="9"/>
      <c r="BP267" s="9"/>
      <c r="BQ267" s="9"/>
      <c r="BR267" s="9"/>
      <c r="BS267" s="9"/>
    </row>
    <row r="268" spans="49:71">
      <c r="AW268" s="9"/>
      <c r="AX268" s="9"/>
      <c r="AY268" s="9"/>
      <c r="AZ268" s="9"/>
      <c r="BA268" s="9"/>
      <c r="BB268" s="9"/>
      <c r="BC268" s="9"/>
      <c r="BD268" s="9"/>
      <c r="BE268" s="9"/>
      <c r="BF268" s="9"/>
      <c r="BG268" s="9"/>
      <c r="BH268" s="9"/>
      <c r="BI268" s="9"/>
      <c r="BJ268" s="9"/>
      <c r="BK268" s="9"/>
      <c r="BL268" s="9"/>
      <c r="BM268" s="9"/>
      <c r="BN268" s="9"/>
      <c r="BO268" s="9"/>
      <c r="BP268" s="9"/>
      <c r="BQ268" s="9"/>
      <c r="BR268" s="9"/>
      <c r="BS268" s="9"/>
    </row>
    <row r="269" spans="49:71">
      <c r="AW269" s="9"/>
      <c r="AX269" s="9"/>
      <c r="AY269" s="9"/>
      <c r="AZ269" s="9"/>
      <c r="BA269" s="9"/>
      <c r="BB269" s="9"/>
      <c r="BC269" s="9"/>
      <c r="BD269" s="9"/>
      <c r="BE269" s="9"/>
      <c r="BF269" s="9"/>
      <c r="BG269" s="9"/>
      <c r="BH269" s="9"/>
      <c r="BI269" s="9"/>
      <c r="BJ269" s="9"/>
      <c r="BK269" s="9"/>
      <c r="BL269" s="9"/>
      <c r="BM269" s="9"/>
      <c r="BN269" s="9"/>
      <c r="BO269" s="9"/>
      <c r="BP269" s="9"/>
      <c r="BQ269" s="9"/>
      <c r="BR269" s="9"/>
      <c r="BS269" s="9"/>
    </row>
    <row r="270" spans="49:71">
      <c r="AW270" s="9"/>
      <c r="AX270" s="9"/>
      <c r="AY270" s="9"/>
      <c r="AZ270" s="9"/>
      <c r="BA270" s="9"/>
      <c r="BB270" s="9"/>
      <c r="BC270" s="9"/>
      <c r="BD270" s="9"/>
      <c r="BE270" s="9"/>
      <c r="BF270" s="9"/>
      <c r="BG270" s="9"/>
      <c r="BH270" s="9"/>
      <c r="BI270" s="9"/>
      <c r="BJ270" s="9"/>
      <c r="BK270" s="9"/>
      <c r="BL270" s="9"/>
      <c r="BM270" s="9"/>
      <c r="BN270" s="9"/>
      <c r="BO270" s="9"/>
      <c r="BP270" s="9"/>
      <c r="BQ270" s="9"/>
      <c r="BR270" s="9"/>
      <c r="BS270" s="9"/>
    </row>
    <row r="271" spans="49:71">
      <c r="AW271" s="9"/>
      <c r="AX271" s="9"/>
      <c r="AY271" s="9"/>
      <c r="AZ271" s="9"/>
      <c r="BA271" s="9"/>
      <c r="BB271" s="9"/>
      <c r="BC271" s="9"/>
      <c r="BD271" s="9"/>
      <c r="BE271" s="9"/>
      <c r="BF271" s="9"/>
      <c r="BG271" s="9"/>
      <c r="BH271" s="9"/>
      <c r="BI271" s="9"/>
      <c r="BJ271" s="9"/>
      <c r="BK271" s="9"/>
      <c r="BL271" s="9"/>
      <c r="BM271" s="9"/>
      <c r="BN271" s="9"/>
      <c r="BO271" s="9"/>
      <c r="BP271" s="9"/>
      <c r="BQ271" s="9"/>
      <c r="BR271" s="9"/>
      <c r="BS271" s="9"/>
    </row>
    <row r="272" spans="49:71">
      <c r="AW272" s="9"/>
      <c r="AX272" s="9"/>
      <c r="AY272" s="9"/>
      <c r="AZ272" s="9"/>
      <c r="BA272" s="9"/>
      <c r="BB272" s="9"/>
      <c r="BC272" s="9"/>
      <c r="BD272" s="9"/>
      <c r="BE272" s="9"/>
      <c r="BF272" s="9"/>
      <c r="BG272" s="9"/>
      <c r="BH272" s="9"/>
      <c r="BI272" s="9"/>
      <c r="BJ272" s="9"/>
      <c r="BK272" s="9"/>
      <c r="BL272" s="9"/>
      <c r="BM272" s="9"/>
      <c r="BN272" s="9"/>
      <c r="BO272" s="9"/>
      <c r="BP272" s="9"/>
      <c r="BQ272" s="9"/>
      <c r="BR272" s="9"/>
      <c r="BS272" s="9"/>
    </row>
    <row r="273" spans="49:71">
      <c r="AW273" s="9"/>
      <c r="AX273" s="9"/>
      <c r="AY273" s="9"/>
      <c r="AZ273" s="9"/>
      <c r="BA273" s="9"/>
      <c r="BB273" s="9"/>
      <c r="BC273" s="9"/>
      <c r="BD273" s="9"/>
      <c r="BE273" s="9"/>
      <c r="BF273" s="9"/>
      <c r="BG273" s="9"/>
      <c r="BH273" s="9"/>
      <c r="BI273" s="9"/>
      <c r="BJ273" s="9"/>
      <c r="BK273" s="9"/>
      <c r="BL273" s="9"/>
      <c r="BM273" s="9"/>
      <c r="BN273" s="9"/>
      <c r="BO273" s="9"/>
      <c r="BP273" s="9"/>
      <c r="BQ273" s="9"/>
      <c r="BR273" s="9"/>
      <c r="BS273" s="9"/>
    </row>
    <row r="274" spans="49:71">
      <c r="AW274" s="9"/>
      <c r="AX274" s="9"/>
      <c r="AY274" s="9"/>
      <c r="AZ274" s="9"/>
      <c r="BA274" s="9"/>
      <c r="BB274" s="9"/>
      <c r="BC274" s="9"/>
      <c r="BD274" s="9"/>
      <c r="BE274" s="9"/>
      <c r="BF274" s="9"/>
      <c r="BG274" s="9"/>
      <c r="BH274" s="9"/>
      <c r="BI274" s="9"/>
      <c r="BJ274" s="9"/>
      <c r="BK274" s="9"/>
      <c r="BL274" s="9"/>
      <c r="BM274" s="9"/>
      <c r="BN274" s="9"/>
      <c r="BO274" s="9"/>
      <c r="BP274" s="9"/>
      <c r="BQ274" s="9"/>
      <c r="BR274" s="9"/>
      <c r="BS274" s="9"/>
    </row>
    <row r="275" spans="49:71">
      <c r="AW275" s="9"/>
      <c r="AX275" s="9"/>
      <c r="AY275" s="9"/>
      <c r="AZ275" s="9"/>
      <c r="BA275" s="9"/>
      <c r="BB275" s="9"/>
      <c r="BC275" s="9"/>
      <c r="BD275" s="9"/>
      <c r="BE275" s="9"/>
      <c r="BF275" s="9"/>
      <c r="BG275" s="9"/>
      <c r="BH275" s="9"/>
      <c r="BI275" s="9"/>
      <c r="BJ275" s="9"/>
      <c r="BK275" s="9"/>
      <c r="BL275" s="9"/>
      <c r="BM275" s="9"/>
      <c r="BN275" s="9"/>
      <c r="BO275" s="9"/>
      <c r="BP275" s="9"/>
      <c r="BQ275" s="9"/>
      <c r="BR275" s="9"/>
      <c r="BS275" s="9"/>
    </row>
    <row r="276" spans="49:71">
      <c r="AW276" s="9"/>
      <c r="AX276" s="9"/>
      <c r="AY276" s="9"/>
      <c r="AZ276" s="9"/>
      <c r="BA276" s="9" t="s">
        <v>176</v>
      </c>
      <c r="BB276" s="9"/>
      <c r="BC276" s="9"/>
      <c r="BD276" s="9"/>
      <c r="BE276" s="9"/>
      <c r="BF276" s="9"/>
      <c r="BG276" s="9"/>
      <c r="BH276" s="9"/>
      <c r="BI276" s="9"/>
      <c r="BJ276" s="9"/>
      <c r="BK276" s="9"/>
      <c r="BL276" s="9"/>
      <c r="BM276" s="9"/>
      <c r="BN276" s="9"/>
      <c r="BO276" s="9"/>
      <c r="BP276" s="9"/>
      <c r="BQ276" s="9"/>
      <c r="BR276" s="9"/>
      <c r="BS276" s="9"/>
    </row>
    <row r="277" spans="49:71">
      <c r="AW277" s="9"/>
      <c r="AX277" s="9"/>
      <c r="AY277" s="9"/>
      <c r="AZ277" s="9"/>
      <c r="BA277" s="9"/>
      <c r="BB277" s="9"/>
      <c r="BC277" s="9"/>
      <c r="BD277" s="9"/>
      <c r="BE277" s="9"/>
      <c r="BF277" s="9"/>
      <c r="BG277" s="9"/>
      <c r="BH277" s="9"/>
      <c r="BI277" s="9"/>
      <c r="BJ277" s="9"/>
      <c r="BK277" s="9"/>
      <c r="BL277" s="9"/>
      <c r="BM277" s="9"/>
      <c r="BN277" s="9"/>
      <c r="BO277" s="9"/>
      <c r="BP277" s="9"/>
      <c r="BQ277" s="9"/>
      <c r="BR277" s="9"/>
      <c r="BS277" s="9"/>
    </row>
    <row r="278" spans="49:71">
      <c r="AW278" s="9"/>
      <c r="AX278" s="9"/>
      <c r="AY278" s="9"/>
      <c r="AZ278" s="9"/>
      <c r="BA278" s="9"/>
      <c r="BB278" s="9"/>
      <c r="BC278" s="9"/>
      <c r="BD278" s="9"/>
      <c r="BE278" s="9"/>
      <c r="BF278" s="9"/>
      <c r="BG278" s="9"/>
      <c r="BH278" s="9"/>
      <c r="BI278" s="9"/>
      <c r="BJ278" s="9"/>
      <c r="BK278" s="9"/>
      <c r="BL278" s="9"/>
      <c r="BM278" s="9"/>
      <c r="BN278" s="9"/>
      <c r="BO278" s="9"/>
      <c r="BP278" s="9"/>
      <c r="BQ278" s="9"/>
      <c r="BR278" s="9"/>
      <c r="BS278" s="9"/>
    </row>
    <row r="279" spans="49:71">
      <c r="AW279" s="9"/>
      <c r="AX279" s="9"/>
      <c r="AY279" s="9"/>
      <c r="AZ279" s="9"/>
      <c r="BA279" s="9"/>
      <c r="BB279" s="9"/>
      <c r="BC279" s="9"/>
      <c r="BD279" s="9"/>
      <c r="BE279" s="9"/>
      <c r="BF279" s="9"/>
      <c r="BG279" s="9"/>
      <c r="BH279" s="9"/>
      <c r="BI279" s="9"/>
      <c r="BJ279" s="9"/>
      <c r="BK279" s="9"/>
      <c r="BL279" s="9"/>
      <c r="BM279" s="9"/>
      <c r="BN279" s="9"/>
      <c r="BO279" s="9"/>
      <c r="BP279" s="9"/>
      <c r="BQ279" s="9"/>
      <c r="BR279" s="9"/>
      <c r="BS279" s="9"/>
    </row>
    <row r="280" spans="49:71">
      <c r="AW280" s="9"/>
      <c r="AX280" s="9"/>
      <c r="AY280" s="9"/>
      <c r="AZ280" s="9"/>
      <c r="BA280" s="9"/>
      <c r="BB280" s="9"/>
      <c r="BC280" s="9"/>
      <c r="BD280" s="9"/>
      <c r="BE280" s="9"/>
      <c r="BF280" s="9"/>
      <c r="BG280" s="9"/>
      <c r="BH280" s="9"/>
      <c r="BI280" s="9"/>
      <c r="BJ280" s="9"/>
      <c r="BK280" s="9"/>
      <c r="BL280" s="9"/>
      <c r="BM280" s="9"/>
      <c r="BN280" s="9"/>
      <c r="BO280" s="9"/>
      <c r="BP280" s="9"/>
      <c r="BQ280" s="9"/>
      <c r="BR280" s="9"/>
      <c r="BS280" s="9"/>
    </row>
    <row r="281" spans="49:71">
      <c r="AW281" s="9"/>
      <c r="AX281" s="9"/>
      <c r="AY281" s="9"/>
      <c r="AZ281" s="9"/>
      <c r="BA281" s="9"/>
      <c r="BB281" s="9"/>
      <c r="BC281" s="9"/>
      <c r="BD281" s="9"/>
      <c r="BE281" s="9"/>
      <c r="BF281" s="9"/>
      <c r="BG281" s="9"/>
      <c r="BH281" s="9"/>
      <c r="BI281" s="9"/>
      <c r="BJ281" s="9"/>
      <c r="BK281" s="9"/>
      <c r="BL281" s="9"/>
      <c r="BM281" s="9"/>
      <c r="BN281" s="9"/>
      <c r="BO281" s="9"/>
      <c r="BP281" s="9"/>
      <c r="BQ281" s="9"/>
      <c r="BR281" s="9"/>
      <c r="BS281" s="9"/>
    </row>
    <row r="282" spans="49:71">
      <c r="AW282" s="9"/>
      <c r="AX282" s="9"/>
      <c r="AY282" s="9"/>
      <c r="AZ282" s="9"/>
      <c r="BA282" s="9"/>
      <c r="BB282" s="9"/>
      <c r="BC282" s="9"/>
      <c r="BD282" s="9"/>
      <c r="BE282" s="9"/>
      <c r="BF282" s="9"/>
      <c r="BG282" s="9"/>
      <c r="BH282" s="9"/>
      <c r="BI282" s="9"/>
      <c r="BJ282" s="9"/>
      <c r="BK282" s="9"/>
      <c r="BL282" s="9"/>
      <c r="BM282" s="9"/>
      <c r="BN282" s="9"/>
      <c r="BO282" s="9"/>
      <c r="BP282" s="9"/>
      <c r="BQ282" s="9"/>
      <c r="BR282" s="9"/>
      <c r="BS282" s="9"/>
    </row>
    <row r="283" spans="49:71">
      <c r="AW283" s="9"/>
      <c r="AX283" s="9"/>
      <c r="AY283" s="9"/>
      <c r="AZ283" s="9"/>
      <c r="BA283" s="9"/>
      <c r="BB283" s="9"/>
      <c r="BC283" s="9"/>
      <c r="BD283" s="9"/>
      <c r="BE283" s="9"/>
      <c r="BF283" s="9"/>
      <c r="BG283" s="9"/>
      <c r="BH283" s="9"/>
      <c r="BI283" s="9"/>
      <c r="BJ283" s="9"/>
      <c r="BK283" s="9"/>
      <c r="BL283" s="9"/>
      <c r="BM283" s="9"/>
      <c r="BN283" s="9"/>
      <c r="BO283" s="9"/>
      <c r="BP283" s="9"/>
      <c r="BQ283" s="9"/>
      <c r="BR283" s="9"/>
      <c r="BS283" s="9"/>
    </row>
    <row r="284" spans="49:71">
      <c r="AW284" s="9"/>
      <c r="AX284" s="9"/>
      <c r="AY284" s="9"/>
      <c r="AZ284" s="9"/>
      <c r="BA284" s="9"/>
      <c r="BB284" s="9"/>
      <c r="BC284" s="9"/>
      <c r="BD284" s="9"/>
      <c r="BE284" s="9"/>
      <c r="BF284" s="9"/>
      <c r="BG284" s="9"/>
      <c r="BH284" s="9"/>
      <c r="BI284" s="9"/>
      <c r="BJ284" s="9"/>
      <c r="BK284" s="9"/>
      <c r="BL284" s="9"/>
      <c r="BM284" s="9"/>
      <c r="BN284" s="9"/>
      <c r="BO284" s="9"/>
      <c r="BP284" s="9"/>
      <c r="BQ284" s="9"/>
      <c r="BR284" s="9"/>
      <c r="BS284" s="9"/>
    </row>
    <row r="285" spans="49:71">
      <c r="AW285" s="9"/>
      <c r="AX285" s="9"/>
      <c r="AY285" s="9"/>
      <c r="AZ285" s="9"/>
      <c r="BA285" s="9"/>
      <c r="BB285" s="9"/>
      <c r="BC285" s="9"/>
      <c r="BD285" s="9"/>
      <c r="BE285" s="9"/>
      <c r="BF285" s="9"/>
      <c r="BG285" s="9"/>
      <c r="BH285" s="9"/>
      <c r="BI285" s="9"/>
      <c r="BJ285" s="9"/>
      <c r="BK285" s="9"/>
      <c r="BL285" s="9"/>
      <c r="BM285" s="9"/>
      <c r="BN285" s="9"/>
      <c r="BO285" s="9"/>
      <c r="BP285" s="9"/>
      <c r="BQ285" s="9"/>
      <c r="BR285" s="9"/>
      <c r="BS285" s="9"/>
    </row>
    <row r="286" spans="49:71">
      <c r="AW286" s="9"/>
      <c r="AX286" s="9"/>
      <c r="AY286" s="9"/>
      <c r="AZ286" s="9"/>
      <c r="BA286" s="9"/>
      <c r="BB286" s="9"/>
      <c r="BC286" s="9"/>
      <c r="BD286" s="9"/>
      <c r="BE286" s="9"/>
      <c r="BF286" s="9"/>
      <c r="BG286" s="9"/>
      <c r="BH286" s="9"/>
      <c r="BI286" s="9"/>
      <c r="BJ286" s="9"/>
      <c r="BK286" s="9"/>
      <c r="BL286" s="9"/>
      <c r="BM286" s="9"/>
      <c r="BN286" s="9"/>
      <c r="BO286" s="9"/>
      <c r="BP286" s="9"/>
      <c r="BQ286" s="9"/>
      <c r="BR286" s="9"/>
      <c r="BS286" s="9"/>
    </row>
    <row r="287" spans="49:71">
      <c r="AW287" s="9"/>
      <c r="AX287" s="9"/>
      <c r="AY287" s="9"/>
      <c r="AZ287" s="9"/>
      <c r="BA287" s="9"/>
      <c r="BB287" s="9"/>
      <c r="BC287" s="9"/>
      <c r="BD287" s="9"/>
      <c r="BE287" s="9"/>
      <c r="BF287" s="9"/>
      <c r="BG287" s="9"/>
      <c r="BH287" s="9"/>
      <c r="BI287" s="9"/>
      <c r="BJ287" s="9"/>
      <c r="BK287" s="9"/>
      <c r="BL287" s="9"/>
      <c r="BM287" s="9"/>
      <c r="BN287" s="9"/>
      <c r="BO287" s="9"/>
      <c r="BP287" s="9"/>
      <c r="BQ287" s="9"/>
      <c r="BR287" s="9"/>
      <c r="BS287" s="9"/>
    </row>
    <row r="288" spans="49:71">
      <c r="AW288" s="9"/>
      <c r="AX288" s="9"/>
      <c r="AY288" s="9"/>
      <c r="AZ288" s="9"/>
      <c r="BA288" s="9"/>
      <c r="BB288" s="9"/>
      <c r="BC288" s="9"/>
      <c r="BD288" s="9"/>
      <c r="BE288" s="9"/>
      <c r="BF288" s="9"/>
      <c r="BG288" s="9"/>
      <c r="BH288" s="9"/>
      <c r="BI288" s="9"/>
      <c r="BJ288" s="9"/>
      <c r="BK288" s="9"/>
      <c r="BL288" s="9"/>
      <c r="BM288" s="9"/>
      <c r="BN288" s="9"/>
      <c r="BO288" s="9"/>
      <c r="BP288" s="9"/>
      <c r="BQ288" s="9"/>
      <c r="BR288" s="9"/>
      <c r="BS288" s="9"/>
    </row>
    <row r="289" spans="49:71">
      <c r="AW289" s="9"/>
      <c r="AX289" s="9"/>
      <c r="AY289" s="9"/>
      <c r="AZ289" s="9"/>
      <c r="BA289" s="9"/>
      <c r="BB289" s="9"/>
      <c r="BC289" s="9"/>
      <c r="BD289" s="9"/>
      <c r="BE289" s="9"/>
      <c r="BF289" s="9"/>
      <c r="BG289" s="9"/>
      <c r="BH289" s="9"/>
      <c r="BI289" s="9"/>
      <c r="BJ289" s="9"/>
      <c r="BK289" s="9"/>
      <c r="BL289" s="9"/>
      <c r="BM289" s="9"/>
      <c r="BN289" s="9"/>
      <c r="BO289" s="9"/>
      <c r="BP289" s="9"/>
      <c r="BQ289" s="9"/>
      <c r="BR289" s="9"/>
      <c r="BS289" s="9"/>
    </row>
    <row r="290" spans="49:71">
      <c r="AW290" s="9"/>
      <c r="AX290" s="9"/>
      <c r="AY290" s="9"/>
      <c r="AZ290" s="9"/>
      <c r="BA290" s="9"/>
      <c r="BB290" s="9"/>
      <c r="BC290" s="9"/>
      <c r="BD290" s="9"/>
      <c r="BE290" s="9"/>
      <c r="BF290" s="9"/>
      <c r="BG290" s="9"/>
      <c r="BH290" s="9"/>
      <c r="BI290" s="9"/>
      <c r="BJ290" s="9"/>
      <c r="BK290" s="9"/>
      <c r="BL290" s="9"/>
      <c r="BM290" s="9"/>
      <c r="BN290" s="9"/>
      <c r="BO290" s="9"/>
      <c r="BP290" s="9"/>
      <c r="BQ290" s="9"/>
      <c r="BR290" s="9"/>
      <c r="BS290" s="9"/>
    </row>
    <row r="291" spans="49:71">
      <c r="AW291" s="9"/>
      <c r="AX291" s="9"/>
      <c r="AY291" s="9"/>
      <c r="AZ291" s="9"/>
      <c r="BA291" s="9"/>
      <c r="BB291" s="9"/>
      <c r="BC291" s="9"/>
      <c r="BD291" s="9"/>
      <c r="BE291" s="9"/>
      <c r="BF291" s="9"/>
      <c r="BG291" s="9"/>
      <c r="BH291" s="9"/>
      <c r="BI291" s="9"/>
      <c r="BJ291" s="9"/>
      <c r="BK291" s="9"/>
      <c r="BL291" s="9"/>
      <c r="BM291" s="9"/>
      <c r="BN291" s="9"/>
      <c r="BO291" s="9"/>
      <c r="BP291" s="9"/>
      <c r="BQ291" s="9"/>
      <c r="BR291" s="9"/>
      <c r="BS291" s="9"/>
    </row>
    <row r="292" spans="49:71">
      <c r="AW292" s="9"/>
      <c r="AX292" s="9"/>
      <c r="AY292" s="9"/>
      <c r="AZ292" s="9"/>
      <c r="BA292" s="9"/>
      <c r="BB292" s="9"/>
      <c r="BC292" s="9"/>
      <c r="BD292" s="9"/>
      <c r="BE292" s="9"/>
      <c r="BF292" s="9"/>
      <c r="BG292" s="9"/>
      <c r="BH292" s="9"/>
      <c r="BI292" s="9"/>
      <c r="BJ292" s="9"/>
      <c r="BK292" s="9"/>
      <c r="BL292" s="9"/>
      <c r="BM292" s="9"/>
      <c r="BN292" s="9"/>
      <c r="BO292" s="9"/>
      <c r="BP292" s="9"/>
      <c r="BQ292" s="9"/>
      <c r="BR292" s="9"/>
      <c r="BS292" s="9"/>
    </row>
    <row r="293" spans="49:71">
      <c r="AW293" s="9"/>
      <c r="AX293" s="9"/>
      <c r="AY293" s="9"/>
      <c r="AZ293" s="9"/>
      <c r="BA293" s="9"/>
      <c r="BB293" s="9"/>
      <c r="BC293" s="9"/>
      <c r="BD293" s="9"/>
      <c r="BE293" s="9"/>
      <c r="BF293" s="9"/>
      <c r="BG293" s="9"/>
      <c r="BH293" s="9"/>
      <c r="BI293" s="9"/>
      <c r="BJ293" s="9"/>
      <c r="BK293" s="9"/>
      <c r="BL293" s="9"/>
      <c r="BM293" s="9"/>
      <c r="BN293" s="9"/>
      <c r="BO293" s="9"/>
      <c r="BP293" s="9"/>
      <c r="BQ293" s="9"/>
      <c r="BR293" s="9"/>
      <c r="BS293" s="9"/>
    </row>
    <row r="294" spans="49:71">
      <c r="AW294" s="9"/>
      <c r="AX294" s="9"/>
      <c r="AY294" s="9"/>
      <c r="AZ294" s="9"/>
      <c r="BA294" s="9"/>
      <c r="BB294" s="9"/>
      <c r="BC294" s="9"/>
      <c r="BD294" s="9"/>
      <c r="BE294" s="9"/>
      <c r="BF294" s="9"/>
      <c r="BG294" s="9"/>
      <c r="BH294" s="9"/>
      <c r="BI294" s="9"/>
      <c r="BJ294" s="9"/>
      <c r="BK294" s="9"/>
      <c r="BL294" s="9"/>
      <c r="BM294" s="9"/>
      <c r="BN294" s="9"/>
      <c r="BO294" s="9"/>
      <c r="BP294" s="9"/>
      <c r="BQ294" s="9"/>
      <c r="BR294" s="9"/>
      <c r="BS294" s="9"/>
    </row>
    <row r="295" spans="49:71">
      <c r="AW295" s="9"/>
      <c r="AX295" s="9"/>
      <c r="AY295" s="9"/>
      <c r="AZ295" s="9"/>
      <c r="BA295" s="9"/>
      <c r="BB295" s="9"/>
      <c r="BC295" s="9"/>
      <c r="BD295" s="9"/>
      <c r="BE295" s="9"/>
      <c r="BF295" s="9"/>
      <c r="BG295" s="9"/>
      <c r="BH295" s="9"/>
      <c r="BI295" s="9"/>
      <c r="BJ295" s="9"/>
      <c r="BK295" s="9"/>
      <c r="BL295" s="9"/>
      <c r="BM295" s="9"/>
      <c r="BN295" s="9"/>
      <c r="BO295" s="9"/>
      <c r="BP295" s="9"/>
      <c r="BQ295" s="9"/>
      <c r="BR295" s="9"/>
      <c r="BS295" s="9"/>
    </row>
    <row r="296" spans="49:71">
      <c r="AW296" s="9"/>
      <c r="AX296" s="9"/>
      <c r="AY296" s="9"/>
      <c r="AZ296" s="9"/>
      <c r="BA296" s="9"/>
      <c r="BB296" s="9"/>
      <c r="BC296" s="9"/>
      <c r="BD296" s="9"/>
      <c r="BE296" s="9"/>
      <c r="BF296" s="9"/>
      <c r="BG296" s="9"/>
      <c r="BH296" s="9"/>
      <c r="BI296" s="9"/>
      <c r="BJ296" s="9"/>
      <c r="BK296" s="9"/>
      <c r="BL296" s="9"/>
      <c r="BM296" s="9"/>
      <c r="BN296" s="9"/>
      <c r="BO296" s="9"/>
      <c r="BP296" s="9"/>
      <c r="BQ296" s="9"/>
      <c r="BR296" s="9"/>
      <c r="BS296" s="9"/>
    </row>
    <row r="297" spans="49:71">
      <c r="AW297" s="9"/>
      <c r="AX297" s="9"/>
      <c r="AY297" s="9"/>
      <c r="AZ297" s="9"/>
      <c r="BA297" s="9"/>
      <c r="BB297" s="9"/>
      <c r="BC297" s="9"/>
      <c r="BD297" s="9"/>
      <c r="BE297" s="9"/>
      <c r="BF297" s="9"/>
      <c r="BG297" s="9"/>
      <c r="BH297" s="9"/>
      <c r="BI297" s="9"/>
      <c r="BJ297" s="9"/>
      <c r="BK297" s="9"/>
      <c r="BL297" s="9"/>
      <c r="BM297" s="9"/>
      <c r="BN297" s="9"/>
      <c r="BO297" s="9"/>
      <c r="BP297" s="9"/>
      <c r="BQ297" s="9"/>
      <c r="BR297" s="9"/>
      <c r="BS297" s="9"/>
    </row>
    <row r="298" spans="49:71">
      <c r="AW298" s="9"/>
      <c r="AX298" s="9"/>
      <c r="AY298" s="9"/>
      <c r="AZ298" s="9"/>
      <c r="BA298" s="9"/>
      <c r="BB298" s="9"/>
      <c r="BC298" s="9"/>
      <c r="BD298" s="9"/>
      <c r="BE298" s="9"/>
      <c r="BF298" s="9"/>
      <c r="BG298" s="9"/>
      <c r="BH298" s="9"/>
      <c r="BI298" s="9"/>
      <c r="BJ298" s="9"/>
      <c r="BK298" s="9"/>
      <c r="BL298" s="9"/>
      <c r="BM298" s="9"/>
      <c r="BN298" s="9"/>
      <c r="BO298" s="9"/>
      <c r="BP298" s="9"/>
      <c r="BQ298" s="9"/>
      <c r="BR298" s="9"/>
      <c r="BS298" s="9"/>
    </row>
    <row r="299" spans="49:71">
      <c r="AW299" s="9"/>
      <c r="AX299" s="9"/>
      <c r="AY299" s="9"/>
      <c r="AZ299" s="9"/>
      <c r="BA299" s="9"/>
      <c r="BB299" s="9"/>
      <c r="BC299" s="9"/>
      <c r="BD299" s="9"/>
      <c r="BE299" s="9"/>
      <c r="BF299" s="9"/>
      <c r="BG299" s="9"/>
      <c r="BH299" s="9"/>
      <c r="BI299" s="9"/>
      <c r="BJ299" s="9"/>
      <c r="BK299" s="9"/>
      <c r="BL299" s="9"/>
      <c r="BM299" s="9"/>
      <c r="BN299" s="9"/>
      <c r="BO299" s="9"/>
      <c r="BP299" s="9"/>
      <c r="BQ299" s="9"/>
      <c r="BR299" s="9"/>
      <c r="BS299" s="9"/>
    </row>
    <row r="300" spans="49:71">
      <c r="AW300" s="9"/>
      <c r="AX300" s="9"/>
      <c r="AY300" s="9"/>
      <c r="AZ300" s="9"/>
      <c r="BA300" s="9"/>
      <c r="BB300" s="9"/>
      <c r="BC300" s="9"/>
      <c r="BD300" s="9"/>
      <c r="BE300" s="9"/>
      <c r="BF300" s="9"/>
      <c r="BG300" s="9"/>
      <c r="BH300" s="9"/>
      <c r="BI300" s="9"/>
      <c r="BJ300" s="9"/>
      <c r="BK300" s="9"/>
      <c r="BL300" s="9"/>
      <c r="BM300" s="9"/>
      <c r="BN300" s="9"/>
      <c r="BO300" s="9"/>
      <c r="BP300" s="9"/>
      <c r="BQ300" s="9"/>
      <c r="BR300" s="9"/>
      <c r="BS300" s="9"/>
    </row>
    <row r="301" spans="49:71">
      <c r="AW301" s="9"/>
      <c r="AX301" s="9"/>
      <c r="AY301" s="9"/>
      <c r="AZ301" s="9"/>
      <c r="BA301" s="9"/>
      <c r="BB301" s="9"/>
      <c r="BC301" s="9"/>
      <c r="BD301" s="9"/>
      <c r="BE301" s="9"/>
      <c r="BF301" s="9"/>
      <c r="BG301" s="9"/>
      <c r="BH301" s="9"/>
      <c r="BI301" s="9"/>
      <c r="BJ301" s="9"/>
      <c r="BK301" s="9"/>
      <c r="BL301" s="9"/>
      <c r="BM301" s="9"/>
      <c r="BN301" s="9"/>
      <c r="BO301" s="9"/>
      <c r="BP301" s="9"/>
      <c r="BQ301" s="9"/>
      <c r="BR301" s="9"/>
      <c r="BS301" s="9"/>
    </row>
    <row r="302" spans="49:71">
      <c r="AW302" s="9"/>
      <c r="AX302" s="9"/>
      <c r="AY302" s="9"/>
      <c r="AZ302" s="9"/>
      <c r="BA302" s="9"/>
      <c r="BB302" s="9"/>
      <c r="BC302" s="9"/>
      <c r="BD302" s="9"/>
      <c r="BE302" s="9"/>
      <c r="BF302" s="9"/>
      <c r="BG302" s="9"/>
      <c r="BH302" s="9"/>
      <c r="BI302" s="9"/>
      <c r="BJ302" s="9"/>
      <c r="BK302" s="9"/>
      <c r="BL302" s="9"/>
      <c r="BM302" s="9"/>
      <c r="BN302" s="9"/>
      <c r="BO302" s="9"/>
      <c r="BP302" s="9"/>
      <c r="BQ302" s="9"/>
      <c r="BR302" s="9"/>
      <c r="BS302" s="9"/>
    </row>
    <row r="303" spans="49:71">
      <c r="AW303" s="9"/>
      <c r="AX303" s="9"/>
      <c r="AY303" s="9"/>
      <c r="AZ303" s="9"/>
      <c r="BA303" s="9"/>
      <c r="BB303" s="9"/>
      <c r="BC303" s="9"/>
      <c r="BD303" s="9"/>
      <c r="BE303" s="9"/>
      <c r="BF303" s="9"/>
      <c r="BG303" s="9"/>
      <c r="BH303" s="9"/>
      <c r="BI303" s="9"/>
      <c r="BJ303" s="9"/>
      <c r="BK303" s="9"/>
      <c r="BL303" s="9"/>
      <c r="BM303" s="9"/>
      <c r="BN303" s="9"/>
      <c r="BO303" s="9"/>
      <c r="BP303" s="9"/>
      <c r="BQ303" s="9"/>
      <c r="BR303" s="9"/>
      <c r="BS303" s="9"/>
    </row>
    <row r="304" spans="49:71">
      <c r="AW304" s="9"/>
      <c r="AX304" s="9"/>
      <c r="AY304" s="9"/>
      <c r="AZ304" s="9"/>
      <c r="BA304" s="9"/>
      <c r="BB304" s="9"/>
      <c r="BC304" s="9"/>
      <c r="BD304" s="9"/>
      <c r="BE304" s="9"/>
      <c r="BF304" s="9"/>
      <c r="BG304" s="9"/>
      <c r="BH304" s="9"/>
      <c r="BI304" s="9"/>
      <c r="BJ304" s="9"/>
      <c r="BK304" s="9"/>
      <c r="BL304" s="9"/>
      <c r="BM304" s="9"/>
      <c r="BN304" s="9"/>
      <c r="BO304" s="9"/>
      <c r="BP304" s="9"/>
      <c r="BQ304" s="9"/>
      <c r="BR304" s="9"/>
      <c r="BS304" s="9"/>
    </row>
    <row r="305" spans="49:71">
      <c r="AW305" s="9"/>
      <c r="AX305" s="9"/>
      <c r="AY305" s="9"/>
      <c r="AZ305" s="9"/>
      <c r="BA305" s="9"/>
      <c r="BB305" s="9"/>
      <c r="BC305" s="9"/>
      <c r="BD305" s="9"/>
      <c r="BE305" s="9"/>
      <c r="BF305" s="9"/>
      <c r="BG305" s="9"/>
      <c r="BH305" s="9"/>
      <c r="BI305" s="9"/>
      <c r="BJ305" s="9"/>
      <c r="BK305" s="9"/>
      <c r="BL305" s="9"/>
      <c r="BM305" s="9"/>
      <c r="BN305" s="9"/>
      <c r="BO305" s="9"/>
      <c r="BP305" s="9"/>
      <c r="BQ305" s="9"/>
      <c r="BR305" s="9"/>
      <c r="BS305" s="9"/>
    </row>
    <row r="306" spans="49:71">
      <c r="AW306" s="9"/>
      <c r="AX306" s="9"/>
      <c r="AY306" s="9"/>
      <c r="AZ306" s="9"/>
      <c r="BA306" s="9"/>
      <c r="BB306" s="9"/>
      <c r="BC306" s="9"/>
      <c r="BD306" s="9"/>
      <c r="BE306" s="9"/>
      <c r="BF306" s="9"/>
      <c r="BG306" s="9"/>
      <c r="BH306" s="9"/>
      <c r="BI306" s="9"/>
      <c r="BJ306" s="9"/>
      <c r="BK306" s="9"/>
      <c r="BL306" s="9"/>
      <c r="BM306" s="9"/>
      <c r="BN306" s="9"/>
      <c r="BO306" s="9"/>
      <c r="BP306" s="9"/>
      <c r="BQ306" s="9"/>
      <c r="BR306" s="9"/>
      <c r="BS306" s="9"/>
    </row>
    <row r="307" spans="49:71">
      <c r="AW307" s="9"/>
      <c r="AX307" s="9"/>
      <c r="AY307" s="9"/>
      <c r="AZ307" s="9"/>
      <c r="BA307" s="9"/>
      <c r="BB307" s="9"/>
      <c r="BC307" s="9"/>
      <c r="BD307" s="9"/>
      <c r="BE307" s="9"/>
      <c r="BF307" s="9"/>
      <c r="BG307" s="9"/>
      <c r="BH307" s="9"/>
      <c r="BI307" s="9"/>
      <c r="BJ307" s="9"/>
      <c r="BK307" s="9"/>
      <c r="BL307" s="9"/>
      <c r="BM307" s="9"/>
      <c r="BN307" s="9"/>
      <c r="BO307" s="9"/>
      <c r="BP307" s="9"/>
      <c r="BQ307" s="9"/>
      <c r="BR307" s="9"/>
      <c r="BS307" s="9"/>
    </row>
    <row r="308" spans="49:71">
      <c r="AW308" s="9"/>
      <c r="AX308" s="9"/>
      <c r="AY308" s="9"/>
      <c r="AZ308" s="9"/>
      <c r="BA308" s="9"/>
      <c r="BB308" s="9"/>
      <c r="BC308" s="9"/>
      <c r="BD308" s="9"/>
      <c r="BE308" s="9"/>
      <c r="BF308" s="9"/>
      <c r="BG308" s="9"/>
      <c r="BH308" s="9"/>
      <c r="BI308" s="9"/>
      <c r="BJ308" s="9"/>
      <c r="BK308" s="9"/>
      <c r="BL308" s="9"/>
      <c r="BM308" s="9"/>
      <c r="BN308" s="9"/>
      <c r="BO308" s="9"/>
      <c r="BP308" s="9"/>
      <c r="BQ308" s="9"/>
      <c r="BR308" s="9"/>
      <c r="BS308" s="9"/>
    </row>
    <row r="309" spans="49:71">
      <c r="AW309" s="9"/>
      <c r="AX309" s="9"/>
      <c r="AY309" s="9"/>
      <c r="AZ309" s="9"/>
      <c r="BA309" s="9"/>
      <c r="BB309" s="9"/>
      <c r="BC309" s="9"/>
      <c r="BD309" s="9"/>
      <c r="BE309" s="9"/>
      <c r="BF309" s="9"/>
      <c r="BG309" s="9"/>
      <c r="BH309" s="9"/>
      <c r="BI309" s="9"/>
      <c r="BJ309" s="9"/>
      <c r="BK309" s="9"/>
      <c r="BL309" s="9"/>
      <c r="BM309" s="9"/>
      <c r="BN309" s="9"/>
      <c r="BO309" s="9"/>
      <c r="BP309" s="9"/>
      <c r="BQ309" s="9"/>
      <c r="BR309" s="9"/>
      <c r="BS309" s="9"/>
    </row>
    <row r="310" spans="49:71">
      <c r="AW310" s="9"/>
      <c r="AX310" s="9"/>
      <c r="AY310" s="9"/>
      <c r="AZ310" s="9"/>
      <c r="BA310" s="9"/>
      <c r="BB310" s="9"/>
      <c r="BC310" s="9"/>
      <c r="BD310" s="9"/>
      <c r="BE310" s="9"/>
      <c r="BF310" s="9"/>
      <c r="BG310" s="9"/>
      <c r="BH310" s="9"/>
      <c r="BI310" s="9"/>
      <c r="BJ310" s="9"/>
      <c r="BK310" s="9"/>
      <c r="BL310" s="9"/>
      <c r="BM310" s="9"/>
      <c r="BN310" s="9"/>
      <c r="BO310" s="9"/>
      <c r="BP310" s="9"/>
      <c r="BQ310" s="9"/>
      <c r="BR310" s="9"/>
      <c r="BS310" s="9"/>
    </row>
    <row r="311" spans="49:71">
      <c r="AW311" s="9"/>
      <c r="AX311" s="9"/>
      <c r="AY311" s="9"/>
      <c r="AZ311" s="9"/>
      <c r="BA311" s="9"/>
      <c r="BB311" s="9"/>
      <c r="BC311" s="9"/>
      <c r="BD311" s="9"/>
      <c r="BE311" s="9"/>
      <c r="BF311" s="9"/>
      <c r="BG311" s="9"/>
      <c r="BH311" s="9"/>
      <c r="BI311" s="9"/>
      <c r="BJ311" s="9"/>
      <c r="BK311" s="9"/>
      <c r="BL311" s="9"/>
      <c r="BM311" s="9"/>
      <c r="BN311" s="9"/>
      <c r="BO311" s="9"/>
      <c r="BP311" s="9"/>
      <c r="BQ311" s="9"/>
      <c r="BR311" s="9"/>
      <c r="BS311" s="9"/>
    </row>
    <row r="312" spans="49:71">
      <c r="AW312" s="9"/>
      <c r="AX312" s="9"/>
      <c r="AY312" s="9"/>
      <c r="AZ312" s="9"/>
      <c r="BA312" s="9" t="s">
        <v>27</v>
      </c>
      <c r="BB312" s="9"/>
      <c r="BC312" s="9"/>
      <c r="BD312" s="9"/>
      <c r="BE312" s="9"/>
      <c r="BF312" s="9"/>
      <c r="BG312" s="9"/>
      <c r="BH312" s="9"/>
      <c r="BI312" s="9"/>
      <c r="BJ312" s="9"/>
      <c r="BK312" s="9"/>
      <c r="BL312" s="9"/>
      <c r="BM312" s="9"/>
      <c r="BN312" s="9"/>
      <c r="BO312" s="9"/>
      <c r="BP312" s="9"/>
      <c r="BQ312" s="9"/>
      <c r="BR312" s="9"/>
      <c r="BS312" s="9"/>
    </row>
    <row r="313" spans="49:71">
      <c r="AW313" s="9"/>
      <c r="AX313" s="9"/>
      <c r="AY313" s="9"/>
      <c r="AZ313" s="9"/>
      <c r="BA313" s="9"/>
      <c r="BB313" s="9"/>
      <c r="BC313" s="9"/>
      <c r="BD313" s="9"/>
      <c r="BE313" s="9"/>
      <c r="BF313" s="9"/>
      <c r="BG313" s="9"/>
      <c r="BH313" s="9"/>
      <c r="BI313" s="9"/>
      <c r="BJ313" s="9"/>
      <c r="BK313" s="9"/>
      <c r="BL313" s="9"/>
      <c r="BM313" s="9"/>
      <c r="BN313" s="9"/>
      <c r="BO313" s="9"/>
      <c r="BP313" s="9"/>
      <c r="BQ313" s="9"/>
      <c r="BR313" s="9"/>
      <c r="BS313" s="9"/>
    </row>
    <row r="314" spans="49:71">
      <c r="AW314" s="9"/>
      <c r="AX314" s="9"/>
      <c r="AY314" s="9"/>
      <c r="AZ314" s="9"/>
      <c r="BA314" s="9"/>
      <c r="BB314" s="9"/>
      <c r="BC314" s="9"/>
      <c r="BD314" s="9"/>
      <c r="BE314" s="9"/>
      <c r="BF314" s="9"/>
      <c r="BG314" s="9"/>
      <c r="BH314" s="9"/>
      <c r="BI314" s="9"/>
      <c r="BJ314" s="9"/>
      <c r="BK314" s="9"/>
      <c r="BL314" s="9"/>
      <c r="BM314" s="9"/>
      <c r="BN314" s="9"/>
      <c r="BO314" s="9"/>
      <c r="BP314" s="9"/>
      <c r="BQ314" s="9"/>
      <c r="BR314" s="9"/>
      <c r="BS314" s="9"/>
    </row>
    <row r="315" spans="49:71">
      <c r="AW315" s="9"/>
      <c r="AX315" s="9"/>
      <c r="AY315" s="9"/>
      <c r="AZ315" s="9"/>
      <c r="BA315" s="9"/>
      <c r="BB315" s="9"/>
      <c r="BC315" s="9"/>
      <c r="BD315" s="9"/>
      <c r="BE315" s="9"/>
      <c r="BF315" s="9"/>
      <c r="BG315" s="9"/>
      <c r="BH315" s="9"/>
      <c r="BI315" s="9"/>
      <c r="BJ315" s="9"/>
      <c r="BK315" s="9"/>
      <c r="BL315" s="9"/>
      <c r="BM315" s="9"/>
      <c r="BN315" s="9"/>
      <c r="BO315" s="9"/>
      <c r="BP315" s="9"/>
      <c r="BQ315" s="9"/>
      <c r="BR315" s="9"/>
      <c r="BS315" s="9"/>
    </row>
    <row r="316" spans="49:71">
      <c r="AW316" s="9"/>
      <c r="AX316" s="9"/>
      <c r="AY316" s="9"/>
      <c r="AZ316" s="9"/>
      <c r="BA316" s="9"/>
      <c r="BB316" s="9"/>
      <c r="BC316" s="9"/>
      <c r="BD316" s="9"/>
      <c r="BE316" s="9"/>
      <c r="BF316" s="9"/>
      <c r="BG316" s="9"/>
      <c r="BH316" s="9"/>
      <c r="BI316" s="9"/>
      <c r="BJ316" s="9"/>
      <c r="BK316" s="9"/>
      <c r="BL316" s="9"/>
      <c r="BM316" s="9"/>
      <c r="BN316" s="9"/>
      <c r="BO316" s="9"/>
      <c r="BP316" s="9"/>
      <c r="BQ316" s="9"/>
      <c r="BR316" s="9"/>
      <c r="BS316" s="9"/>
    </row>
    <row r="317" spans="49:71">
      <c r="AW317" s="9"/>
      <c r="AX317" s="9"/>
      <c r="AY317" s="9"/>
      <c r="AZ317" s="9"/>
      <c r="BA317" s="9"/>
      <c r="BB317" s="9"/>
      <c r="BC317" s="9"/>
      <c r="BD317" s="9"/>
      <c r="BE317" s="9"/>
      <c r="BF317" s="9"/>
      <c r="BG317" s="9"/>
      <c r="BH317" s="9"/>
      <c r="BI317" s="9"/>
      <c r="BJ317" s="9"/>
      <c r="BK317" s="9"/>
      <c r="BL317" s="9"/>
      <c r="BM317" s="9"/>
      <c r="BN317" s="9"/>
      <c r="BO317" s="9"/>
      <c r="BP317" s="9"/>
      <c r="BQ317" s="9"/>
      <c r="BR317" s="9"/>
      <c r="BS317" s="9"/>
    </row>
    <row r="318" spans="49:71">
      <c r="AW318" s="9"/>
      <c r="AX318" s="9"/>
      <c r="AY318" s="9"/>
      <c r="AZ318" s="9"/>
      <c r="BA318" s="9"/>
      <c r="BB318" s="9"/>
      <c r="BC318" s="9"/>
      <c r="BD318" s="9"/>
      <c r="BE318" s="9"/>
      <c r="BF318" s="9"/>
      <c r="BG318" s="9"/>
      <c r="BH318" s="9"/>
      <c r="BI318" s="9"/>
      <c r="BJ318" s="9"/>
      <c r="BK318" s="9"/>
      <c r="BL318" s="9"/>
      <c r="BM318" s="9"/>
      <c r="BN318" s="9"/>
      <c r="BO318" s="9"/>
      <c r="BP318" s="9"/>
      <c r="BQ318" s="9"/>
      <c r="BR318" s="9"/>
      <c r="BS318" s="9"/>
    </row>
    <row r="319" spans="49:71">
      <c r="AW319" s="9"/>
      <c r="AX319" s="9"/>
      <c r="AY319" s="9"/>
      <c r="AZ319" s="9"/>
      <c r="BA319" s="9"/>
      <c r="BB319" s="9"/>
      <c r="BC319" s="9"/>
      <c r="BD319" s="9"/>
      <c r="BE319" s="9"/>
      <c r="BF319" s="9"/>
      <c r="BG319" s="9"/>
      <c r="BH319" s="9"/>
      <c r="BI319" s="9"/>
      <c r="BJ319" s="9"/>
      <c r="BK319" s="9"/>
      <c r="BL319" s="9"/>
      <c r="BM319" s="9"/>
      <c r="BN319" s="9"/>
      <c r="BO319" s="9"/>
      <c r="BP319" s="9"/>
      <c r="BQ319" s="9"/>
      <c r="BR319" s="9"/>
      <c r="BS319" s="9"/>
    </row>
    <row r="320" spans="49:71">
      <c r="AW320" s="9"/>
      <c r="AX320" s="9"/>
      <c r="AY320" s="9"/>
      <c r="AZ320" s="9"/>
      <c r="BA320" s="9"/>
      <c r="BB320" s="9"/>
      <c r="BC320" s="9"/>
      <c r="BD320" s="9"/>
      <c r="BE320" s="9"/>
      <c r="BF320" s="9"/>
      <c r="BG320" s="9"/>
      <c r="BH320" s="9"/>
      <c r="BI320" s="9"/>
      <c r="BJ320" s="9"/>
      <c r="BK320" s="9"/>
      <c r="BL320" s="9"/>
      <c r="BM320" s="9"/>
      <c r="BN320" s="9"/>
      <c r="BO320" s="9"/>
      <c r="BP320" s="9"/>
      <c r="BQ320" s="9"/>
      <c r="BR320" s="9"/>
      <c r="BS320" s="9"/>
    </row>
    <row r="321" spans="49:71">
      <c r="AW321" s="9"/>
      <c r="AX321" s="9"/>
      <c r="AY321" s="9"/>
      <c r="AZ321" s="9"/>
      <c r="BA321" s="9"/>
      <c r="BB321" s="9"/>
      <c r="BC321" s="9"/>
      <c r="BD321" s="9"/>
      <c r="BE321" s="9"/>
      <c r="BF321" s="9"/>
      <c r="BG321" s="9"/>
      <c r="BH321" s="9"/>
      <c r="BI321" s="9"/>
      <c r="BJ321" s="9"/>
      <c r="BK321" s="9"/>
      <c r="BL321" s="9"/>
      <c r="BM321" s="9"/>
      <c r="BN321" s="9"/>
      <c r="BO321" s="9"/>
      <c r="BP321" s="9"/>
      <c r="BQ321" s="9"/>
      <c r="BR321" s="9"/>
      <c r="BS321" s="9"/>
    </row>
    <row r="322" spans="49:71">
      <c r="AW322" s="9"/>
      <c r="AX322" s="9"/>
      <c r="AY322" s="9"/>
      <c r="AZ322" s="9"/>
      <c r="BA322" s="9"/>
      <c r="BB322" s="9"/>
      <c r="BC322" s="9"/>
      <c r="BD322" s="9"/>
      <c r="BE322" s="9"/>
      <c r="BF322" s="9"/>
      <c r="BG322" s="9"/>
      <c r="BH322" s="9"/>
      <c r="BI322" s="9"/>
      <c r="BJ322" s="9"/>
      <c r="BK322" s="9"/>
      <c r="BL322" s="9"/>
      <c r="BM322" s="9"/>
      <c r="BN322" s="9"/>
      <c r="BO322" s="9"/>
      <c r="BP322" s="9"/>
      <c r="BQ322" s="9"/>
      <c r="BR322" s="9"/>
      <c r="BS322" s="9"/>
    </row>
    <row r="323" spans="49:71">
      <c r="AW323" s="9"/>
      <c r="AX323" s="9"/>
      <c r="AY323" s="9"/>
      <c r="AZ323" s="9"/>
      <c r="BA323" s="9"/>
      <c r="BB323" s="9"/>
      <c r="BC323" s="9"/>
      <c r="BD323" s="9"/>
      <c r="BE323" s="9"/>
      <c r="BF323" s="9"/>
      <c r="BG323" s="9"/>
      <c r="BH323" s="9"/>
      <c r="BI323" s="9"/>
      <c r="BJ323" s="9"/>
      <c r="BK323" s="9"/>
      <c r="BL323" s="9"/>
      <c r="BM323" s="9"/>
      <c r="BN323" s="9"/>
      <c r="BO323" s="9"/>
      <c r="BP323" s="9"/>
      <c r="BQ323" s="9"/>
      <c r="BR323" s="9"/>
      <c r="BS323" s="9"/>
    </row>
    <row r="324" spans="49:71">
      <c r="AW324" s="9"/>
      <c r="AX324" s="9"/>
      <c r="AY324" s="9"/>
      <c r="AZ324" s="9"/>
      <c r="BA324" s="9"/>
      <c r="BB324" s="9"/>
      <c r="BC324" s="9"/>
      <c r="BD324" s="9"/>
      <c r="BE324" s="9"/>
      <c r="BF324" s="9"/>
      <c r="BG324" s="9"/>
      <c r="BH324" s="9"/>
      <c r="BI324" s="9"/>
      <c r="BJ324" s="9"/>
      <c r="BK324" s="9"/>
      <c r="BL324" s="9"/>
      <c r="BM324" s="9"/>
      <c r="BN324" s="9"/>
      <c r="BO324" s="9"/>
      <c r="BP324" s="9"/>
      <c r="BQ324" s="9"/>
      <c r="BR324" s="9"/>
      <c r="BS324" s="9"/>
    </row>
    <row r="325" spans="49:71">
      <c r="AW325" s="9"/>
      <c r="AX325" s="9"/>
      <c r="AY325" s="9"/>
      <c r="AZ325" s="9"/>
      <c r="BA325" s="9"/>
      <c r="BB325" s="9"/>
      <c r="BC325" s="9"/>
      <c r="BD325" s="9"/>
      <c r="BE325" s="9"/>
      <c r="BF325" s="9"/>
      <c r="BG325" s="9"/>
      <c r="BH325" s="9"/>
      <c r="BI325" s="9"/>
      <c r="BJ325" s="9"/>
      <c r="BK325" s="9"/>
      <c r="BL325" s="9"/>
      <c r="BM325" s="9"/>
      <c r="BN325" s="9"/>
      <c r="BO325" s="9"/>
      <c r="BP325" s="9"/>
      <c r="BQ325" s="9"/>
      <c r="BR325" s="9"/>
      <c r="BS325" s="9"/>
    </row>
    <row r="326" spans="49:71">
      <c r="AW326" s="9"/>
      <c r="AX326" s="9"/>
      <c r="AY326" s="9"/>
      <c r="AZ326" s="9"/>
      <c r="BA326" s="9"/>
      <c r="BB326" s="9"/>
      <c r="BC326" s="9"/>
      <c r="BD326" s="9"/>
      <c r="BE326" s="9"/>
      <c r="BF326" s="9"/>
      <c r="BG326" s="9"/>
      <c r="BH326" s="9"/>
      <c r="BI326" s="9"/>
      <c r="BJ326" s="9"/>
      <c r="BK326" s="9"/>
      <c r="BL326" s="9"/>
      <c r="BM326" s="9"/>
      <c r="BN326" s="9"/>
      <c r="BO326" s="9"/>
      <c r="BP326" s="9"/>
      <c r="BQ326" s="9"/>
      <c r="BR326" s="9"/>
      <c r="BS326" s="9"/>
    </row>
    <row r="327" spans="49:71">
      <c r="AW327" s="9"/>
      <c r="AX327" s="9"/>
      <c r="AY327" s="9"/>
      <c r="AZ327" s="9"/>
      <c r="BA327" s="9"/>
      <c r="BB327" s="9" t="s">
        <v>164</v>
      </c>
      <c r="BC327" s="9"/>
      <c r="BD327" s="9"/>
      <c r="BE327" s="9"/>
      <c r="BF327" s="9"/>
      <c r="BG327" s="9"/>
      <c r="BH327" s="9"/>
      <c r="BI327" s="9"/>
      <c r="BJ327" s="9"/>
      <c r="BK327" s="9"/>
      <c r="BL327" s="9"/>
      <c r="BM327" s="9"/>
      <c r="BN327" s="9"/>
      <c r="BO327" s="9"/>
      <c r="BP327" s="9"/>
      <c r="BQ327" s="9"/>
      <c r="BR327" s="9"/>
      <c r="BS327" s="9"/>
    </row>
    <row r="328" spans="49:71">
      <c r="AW328" s="9"/>
      <c r="AX328" s="9"/>
      <c r="AY328" s="9"/>
      <c r="AZ328" s="9"/>
      <c r="BA328" s="9"/>
      <c r="BB328" s="9" t="s">
        <v>165</v>
      </c>
      <c r="BC328" s="9"/>
      <c r="BD328" s="9"/>
      <c r="BE328" s="9"/>
      <c r="BF328" s="9"/>
      <c r="BG328" s="9"/>
      <c r="BH328" s="9"/>
      <c r="BI328" s="9"/>
      <c r="BJ328" s="9"/>
      <c r="BK328" s="9"/>
      <c r="BL328" s="9"/>
      <c r="BM328" s="9"/>
      <c r="BN328" s="9"/>
      <c r="BO328" s="9"/>
      <c r="BP328" s="9"/>
      <c r="BQ328" s="9"/>
      <c r="BR328" s="9"/>
      <c r="BS328" s="9"/>
    </row>
    <row r="329" spans="49:71">
      <c r="AW329" s="9"/>
      <c r="AX329" s="9"/>
      <c r="AY329" s="9"/>
      <c r="AZ329" s="9"/>
      <c r="BA329" s="9"/>
      <c r="BB329" s="9" t="s">
        <v>166</v>
      </c>
      <c r="BC329" s="9"/>
      <c r="BD329" s="9"/>
      <c r="BE329" s="9"/>
      <c r="BF329" s="9"/>
      <c r="BG329" s="9"/>
      <c r="BH329" s="9"/>
      <c r="BI329" s="9"/>
      <c r="BJ329" s="9"/>
      <c r="BK329" s="9"/>
      <c r="BL329" s="9"/>
      <c r="BM329" s="9"/>
      <c r="BN329" s="9"/>
      <c r="BO329" s="9"/>
      <c r="BP329" s="9"/>
      <c r="BQ329" s="9"/>
      <c r="BR329" s="9"/>
      <c r="BS329" s="9"/>
    </row>
    <row r="330" spans="49:71">
      <c r="AW330" s="9"/>
      <c r="AX330" s="9"/>
      <c r="AY330" s="9"/>
      <c r="AZ330" s="9"/>
      <c r="BA330" s="9"/>
      <c r="BB330" s="9" t="s">
        <v>173</v>
      </c>
      <c r="BC330" s="9"/>
      <c r="BD330" s="9"/>
      <c r="BE330" s="9"/>
      <c r="BF330" s="9"/>
      <c r="BG330" s="9"/>
      <c r="BH330" s="9"/>
      <c r="BI330" s="9"/>
      <c r="BJ330" s="9"/>
      <c r="BK330" s="9"/>
      <c r="BL330" s="9"/>
      <c r="BM330" s="9"/>
      <c r="BN330" s="9"/>
      <c r="BO330" s="9"/>
      <c r="BP330" s="9"/>
      <c r="BQ330" s="9"/>
      <c r="BR330" s="9"/>
      <c r="BS330" s="9"/>
    </row>
    <row r="331" spans="49:71">
      <c r="AW331" s="9"/>
      <c r="AX331" s="9"/>
      <c r="AY331" s="9"/>
      <c r="AZ331" s="9"/>
      <c r="BA331" s="9"/>
      <c r="BB331" s="9" t="s">
        <v>167</v>
      </c>
      <c r="BC331" s="9"/>
      <c r="BD331" s="9"/>
      <c r="BE331" s="9"/>
      <c r="BF331" s="9"/>
      <c r="BG331" s="9"/>
      <c r="BH331" s="9"/>
      <c r="BI331" s="9"/>
      <c r="BJ331" s="9"/>
      <c r="BK331" s="9"/>
      <c r="BL331" s="9"/>
      <c r="BM331" s="9"/>
      <c r="BN331" s="9"/>
      <c r="BO331" s="9"/>
      <c r="BP331" s="9"/>
      <c r="BQ331" s="9"/>
      <c r="BR331" s="9"/>
      <c r="BS331" s="9"/>
    </row>
    <row r="332" spans="49:71">
      <c r="AW332" s="9"/>
      <c r="AX332" s="9"/>
      <c r="AY332" s="9"/>
      <c r="AZ332" s="9"/>
      <c r="BA332" s="9"/>
      <c r="BB332" s="9" t="s">
        <v>168</v>
      </c>
      <c r="BC332" s="9"/>
      <c r="BD332" s="9"/>
      <c r="BE332" s="9"/>
      <c r="BF332" s="9"/>
      <c r="BG332" s="9"/>
      <c r="BH332" s="9"/>
      <c r="BI332" s="9"/>
      <c r="BJ332" s="9"/>
      <c r="BK332" s="9"/>
      <c r="BL332" s="9"/>
      <c r="BM332" s="9"/>
      <c r="BN332" s="9"/>
      <c r="BO332" s="9"/>
      <c r="BP332" s="9"/>
      <c r="BQ332" s="9"/>
      <c r="BR332" s="9"/>
      <c r="BS332" s="9"/>
    </row>
    <row r="333" spans="49:71">
      <c r="AW333" s="9"/>
      <c r="AX333" s="9"/>
      <c r="AY333" s="9"/>
      <c r="AZ333" s="9"/>
      <c r="BA333" s="9"/>
      <c r="BB333" s="9" t="s">
        <v>171</v>
      </c>
      <c r="BC333" s="9"/>
      <c r="BD333" s="9"/>
      <c r="BE333" s="9"/>
      <c r="BF333" s="9"/>
      <c r="BG333" s="9"/>
      <c r="BH333" s="9"/>
      <c r="BI333" s="9"/>
      <c r="BJ333" s="9"/>
      <c r="BK333" s="9"/>
      <c r="BL333" s="9"/>
      <c r="BM333" s="9"/>
      <c r="BN333" s="9"/>
      <c r="BO333" s="9"/>
      <c r="BP333" s="9"/>
      <c r="BQ333" s="9"/>
      <c r="BR333" s="9"/>
      <c r="BS333" s="9"/>
    </row>
    <row r="334" spans="49:71">
      <c r="AW334" s="9"/>
      <c r="AX334" s="9"/>
      <c r="AY334" s="9"/>
      <c r="AZ334" s="9"/>
      <c r="BA334" s="9"/>
      <c r="BB334" s="9" t="s">
        <v>172</v>
      </c>
      <c r="BC334" s="9"/>
      <c r="BD334" s="9"/>
      <c r="BE334" s="9"/>
      <c r="BF334" s="9"/>
      <c r="BG334" s="9"/>
      <c r="BH334" s="9"/>
      <c r="BI334" s="9"/>
      <c r="BJ334" s="9"/>
      <c r="BK334" s="9"/>
      <c r="BL334" s="9"/>
      <c r="BM334" s="9"/>
      <c r="BN334" s="9"/>
      <c r="BO334" s="9"/>
      <c r="BP334" s="9"/>
      <c r="BQ334" s="9"/>
      <c r="BR334" s="9"/>
      <c r="BS334" s="9"/>
    </row>
    <row r="335" spans="49:71">
      <c r="AW335" s="9"/>
      <c r="AX335" s="9"/>
      <c r="AY335" s="9"/>
      <c r="AZ335" s="9"/>
      <c r="BA335" s="9"/>
      <c r="BB335" s="9"/>
      <c r="BC335" s="9"/>
      <c r="BD335" s="9"/>
      <c r="BE335" s="9"/>
      <c r="BF335" s="9"/>
      <c r="BG335" s="9"/>
      <c r="BH335" s="9"/>
      <c r="BI335" s="9"/>
      <c r="BJ335" s="9"/>
      <c r="BK335" s="9"/>
      <c r="BL335" s="9"/>
      <c r="BM335" s="9"/>
      <c r="BN335" s="9"/>
      <c r="BO335" s="9"/>
      <c r="BP335" s="9"/>
      <c r="BQ335" s="9"/>
      <c r="BR335" s="9"/>
      <c r="BS335" s="9"/>
    </row>
    <row r="336" spans="49:71">
      <c r="AW336" s="9"/>
      <c r="AX336" s="9"/>
      <c r="AY336" s="9"/>
      <c r="AZ336" s="9"/>
      <c r="BA336" s="9"/>
      <c r="BB336" s="9" t="s">
        <v>169</v>
      </c>
      <c r="BC336" s="9"/>
      <c r="BD336" s="9"/>
      <c r="BE336" s="9"/>
      <c r="BF336" s="9"/>
      <c r="BG336" s="9"/>
      <c r="BH336" s="9"/>
      <c r="BI336" s="9"/>
      <c r="BJ336" s="9"/>
      <c r="BK336" s="9"/>
      <c r="BL336" s="9"/>
      <c r="BM336" s="9"/>
      <c r="BN336" s="9"/>
      <c r="BO336" s="9"/>
      <c r="BP336" s="9"/>
      <c r="BQ336" s="9"/>
      <c r="BR336" s="9"/>
      <c r="BS336" s="9"/>
    </row>
    <row r="337" spans="49:71">
      <c r="AW337" s="9"/>
      <c r="AX337" s="9"/>
      <c r="AY337" s="9"/>
      <c r="AZ337" s="9"/>
      <c r="BA337" s="9"/>
      <c r="BB337" s="9"/>
      <c r="BC337" s="9"/>
      <c r="BD337" s="9"/>
      <c r="BE337" s="9"/>
      <c r="BF337" s="9"/>
      <c r="BG337" s="9"/>
      <c r="BH337" s="9"/>
      <c r="BI337" s="9"/>
      <c r="BJ337" s="9"/>
      <c r="BK337" s="9"/>
      <c r="BL337" s="9"/>
      <c r="BM337" s="9"/>
      <c r="BN337" s="9"/>
      <c r="BO337" s="9"/>
      <c r="BP337" s="9"/>
      <c r="BQ337" s="9"/>
      <c r="BR337" s="9"/>
      <c r="BS337" s="9"/>
    </row>
    <row r="338" spans="49:71">
      <c r="AW338" s="9"/>
      <c r="AX338" s="9"/>
      <c r="AY338" s="9"/>
      <c r="AZ338" s="9"/>
      <c r="BA338" s="9"/>
      <c r="BB338" s="9"/>
      <c r="BC338" s="9"/>
      <c r="BD338" s="9"/>
      <c r="BE338" s="9"/>
      <c r="BF338" s="9"/>
      <c r="BG338" s="9"/>
      <c r="BH338" s="9"/>
      <c r="BI338" s="9"/>
      <c r="BJ338" s="9"/>
      <c r="BK338" s="9"/>
      <c r="BL338" s="9"/>
      <c r="BM338" s="9"/>
      <c r="BN338" s="9"/>
      <c r="BO338" s="9"/>
      <c r="BP338" s="9"/>
      <c r="BQ338" s="9"/>
      <c r="BR338" s="9"/>
      <c r="BS338" s="9"/>
    </row>
    <row r="339" spans="49:71">
      <c r="AW339" s="9"/>
      <c r="AX339" s="9"/>
      <c r="AY339" s="9"/>
      <c r="AZ339" s="9"/>
      <c r="BA339" s="9"/>
      <c r="BB339" s="9"/>
      <c r="BC339" s="9"/>
      <c r="BD339" s="9"/>
      <c r="BE339" s="9"/>
      <c r="BF339" s="9"/>
      <c r="BG339" s="9"/>
      <c r="BH339" s="9"/>
      <c r="BI339" s="9"/>
      <c r="BJ339" s="9"/>
      <c r="BK339" s="9"/>
      <c r="BL339" s="9"/>
      <c r="BM339" s="9"/>
      <c r="BN339" s="9"/>
      <c r="BO339" s="9"/>
      <c r="BP339" s="9"/>
      <c r="BQ339" s="9"/>
      <c r="BR339" s="9"/>
      <c r="BS339" s="9"/>
    </row>
    <row r="340" spans="49:71">
      <c r="AW340" s="9"/>
      <c r="AX340" s="9"/>
      <c r="AY340" s="9"/>
      <c r="AZ340" s="9"/>
      <c r="BA340" s="9"/>
      <c r="BB340" s="9"/>
      <c r="BC340" s="9"/>
      <c r="BD340" s="9"/>
      <c r="BE340" s="9"/>
      <c r="BF340" s="9"/>
      <c r="BG340" s="9"/>
      <c r="BH340" s="9"/>
      <c r="BI340" s="9"/>
      <c r="BJ340" s="9"/>
      <c r="BK340" s="9"/>
      <c r="BL340" s="9"/>
      <c r="BM340" s="9"/>
      <c r="BN340" s="9"/>
      <c r="BO340" s="9"/>
      <c r="BP340" s="9"/>
      <c r="BQ340" s="9"/>
      <c r="BR340" s="9"/>
      <c r="BS340" s="9"/>
    </row>
    <row r="341" spans="49:71">
      <c r="AW341" s="9"/>
      <c r="AX341" s="9"/>
      <c r="AY341" s="9"/>
      <c r="AZ341" s="9"/>
      <c r="BA341" s="9"/>
      <c r="BB341" s="9"/>
      <c r="BC341" s="9"/>
      <c r="BD341" s="9"/>
      <c r="BE341" s="9"/>
      <c r="BF341" s="9"/>
      <c r="BG341" s="9"/>
      <c r="BH341" s="9"/>
      <c r="BI341" s="9"/>
      <c r="BJ341" s="9"/>
      <c r="BK341" s="9"/>
      <c r="BL341" s="9"/>
      <c r="BM341" s="9"/>
      <c r="BN341" s="9"/>
      <c r="BO341" s="9"/>
      <c r="BP341" s="9"/>
      <c r="BQ341" s="9"/>
      <c r="BR341" s="9"/>
      <c r="BS341" s="9"/>
    </row>
    <row r="342" spans="49:71">
      <c r="AW342" s="9"/>
      <c r="AX342" s="9"/>
      <c r="AY342" s="9"/>
      <c r="AZ342" s="9"/>
      <c r="BA342" s="9"/>
      <c r="BB342" s="9"/>
      <c r="BC342" s="9"/>
      <c r="BD342" s="9"/>
      <c r="BE342" s="9"/>
      <c r="BF342" s="9"/>
      <c r="BG342" s="9"/>
      <c r="BH342" s="9"/>
      <c r="BI342" s="9"/>
      <c r="BJ342" s="9"/>
      <c r="BK342" s="9"/>
      <c r="BL342" s="9"/>
      <c r="BM342" s="9"/>
      <c r="BN342" s="9"/>
      <c r="BO342" s="9"/>
      <c r="BP342" s="9"/>
      <c r="BQ342" s="9"/>
      <c r="BR342" s="9"/>
      <c r="BS342" s="9"/>
    </row>
    <row r="343" spans="49:71">
      <c r="AW343" s="9"/>
      <c r="AX343" s="9"/>
      <c r="AY343" s="9"/>
      <c r="AZ343" s="9"/>
      <c r="BA343" s="9"/>
      <c r="BB343" s="9"/>
      <c r="BC343" s="9"/>
      <c r="BD343" s="9"/>
      <c r="BE343" s="9"/>
      <c r="BF343" s="9"/>
      <c r="BG343" s="9"/>
      <c r="BH343" s="9"/>
      <c r="BI343" s="9"/>
      <c r="BJ343" s="9"/>
      <c r="BK343" s="9"/>
      <c r="BL343" s="9"/>
      <c r="BM343" s="9"/>
      <c r="BN343" s="9"/>
      <c r="BO343" s="9"/>
      <c r="BP343" s="9"/>
      <c r="BQ343" s="9"/>
      <c r="BR343" s="9"/>
      <c r="BS343" s="9"/>
    </row>
    <row r="344" spans="49:71">
      <c r="AW344" s="9"/>
      <c r="AX344" s="9"/>
      <c r="AY344" s="9"/>
      <c r="AZ344" s="9"/>
      <c r="BA344" s="9"/>
      <c r="BB344" s="9"/>
      <c r="BC344" s="9"/>
      <c r="BD344" s="9"/>
      <c r="BE344" s="9"/>
      <c r="BF344" s="9"/>
      <c r="BG344" s="9"/>
      <c r="BH344" s="9"/>
      <c r="BI344" s="9"/>
      <c r="BJ344" s="9"/>
      <c r="BK344" s="9"/>
      <c r="BL344" s="9"/>
      <c r="BM344" s="9"/>
      <c r="BN344" s="9"/>
      <c r="BO344" s="9"/>
      <c r="BP344" s="9"/>
      <c r="BQ344" s="9"/>
      <c r="BR344" s="9"/>
      <c r="BS344" s="9"/>
    </row>
    <row r="345" spans="49:71">
      <c r="AW345" s="9"/>
      <c r="AX345" s="9"/>
      <c r="AY345" s="9"/>
      <c r="AZ345" s="9"/>
      <c r="BA345" s="9"/>
      <c r="BB345" s="9"/>
      <c r="BC345" s="9"/>
      <c r="BD345" s="9"/>
      <c r="BE345" s="9"/>
      <c r="BF345" s="9"/>
      <c r="BG345" s="9"/>
      <c r="BH345" s="9"/>
      <c r="BI345" s="9"/>
      <c r="BJ345" s="9"/>
      <c r="BK345" s="9"/>
      <c r="BL345" s="9"/>
      <c r="BM345" s="9"/>
      <c r="BN345" s="9"/>
      <c r="BO345" s="9"/>
      <c r="BP345" s="9"/>
      <c r="BQ345" s="9"/>
      <c r="BR345" s="9"/>
      <c r="BS345" s="9"/>
    </row>
    <row r="346" spans="49:71">
      <c r="AW346" s="9"/>
      <c r="AX346" s="9"/>
      <c r="AY346" s="9"/>
      <c r="AZ346" s="9"/>
      <c r="BA346" s="9"/>
      <c r="BB346" s="9"/>
      <c r="BC346" s="9"/>
      <c r="BD346" s="9"/>
      <c r="BE346" s="9"/>
      <c r="BF346" s="9"/>
      <c r="BG346" s="9"/>
      <c r="BH346" s="9"/>
      <c r="BI346" s="9"/>
      <c r="BJ346" s="9"/>
      <c r="BK346" s="9"/>
      <c r="BL346" s="9"/>
      <c r="BM346" s="9"/>
      <c r="BN346" s="9"/>
      <c r="BO346" s="9"/>
      <c r="BP346" s="9"/>
      <c r="BQ346" s="9"/>
      <c r="BR346" s="9"/>
      <c r="BS346" s="9"/>
    </row>
    <row r="347" spans="49:71">
      <c r="AW347" s="9"/>
      <c r="AX347" s="9"/>
      <c r="AY347" s="9"/>
      <c r="AZ347" s="9"/>
      <c r="BA347" s="9"/>
      <c r="BB347" s="9"/>
      <c r="BC347" s="9"/>
      <c r="BD347" s="9"/>
      <c r="BE347" s="9"/>
      <c r="BF347" s="9"/>
      <c r="BG347" s="9"/>
      <c r="BH347" s="9"/>
      <c r="BI347" s="9"/>
      <c r="BJ347" s="9"/>
      <c r="BK347" s="9"/>
      <c r="BL347" s="9"/>
      <c r="BM347" s="9"/>
      <c r="BN347" s="9"/>
      <c r="BO347" s="9"/>
      <c r="BP347" s="9"/>
      <c r="BQ347" s="9"/>
      <c r="BR347" s="9"/>
      <c r="BS347" s="9"/>
    </row>
    <row r="348" spans="49:71">
      <c r="AW348" s="9"/>
      <c r="AX348" s="9"/>
      <c r="AY348" s="9"/>
      <c r="AZ348" s="9"/>
      <c r="BA348" s="9"/>
      <c r="BB348" s="9"/>
      <c r="BC348" s="9"/>
      <c r="BD348" s="9"/>
      <c r="BE348" s="9"/>
      <c r="BF348" s="9"/>
      <c r="BG348" s="9"/>
      <c r="BH348" s="9"/>
      <c r="BI348" s="9"/>
      <c r="BJ348" s="9"/>
      <c r="BK348" s="9"/>
      <c r="BL348" s="9"/>
      <c r="BM348" s="9"/>
      <c r="BN348" s="9"/>
      <c r="BO348" s="9"/>
      <c r="BP348" s="9"/>
      <c r="BQ348" s="9"/>
      <c r="BR348" s="9"/>
      <c r="BS348" s="9"/>
    </row>
    <row r="349" spans="49:71">
      <c r="AW349" s="9"/>
      <c r="AX349" s="9"/>
      <c r="AY349" s="9"/>
      <c r="AZ349" s="9"/>
      <c r="BA349" s="9"/>
      <c r="BB349" s="9"/>
      <c r="BC349" s="9"/>
      <c r="BD349" s="9"/>
      <c r="BE349" s="9"/>
      <c r="BF349" s="9"/>
      <c r="BG349" s="9"/>
      <c r="BH349" s="9"/>
      <c r="BI349" s="9"/>
      <c r="BJ349" s="9"/>
      <c r="BK349" s="9"/>
      <c r="BL349" s="9"/>
      <c r="BM349" s="9"/>
      <c r="BN349" s="9"/>
      <c r="BO349" s="9"/>
      <c r="BP349" s="9"/>
      <c r="BQ349" s="9"/>
      <c r="BR349" s="9"/>
      <c r="BS349" s="9"/>
    </row>
    <row r="350" spans="49:71">
      <c r="AW350" s="9"/>
      <c r="AX350" s="9"/>
      <c r="AY350" s="9"/>
      <c r="AZ350" s="9"/>
      <c r="BA350" s="9"/>
      <c r="BB350" s="9"/>
      <c r="BC350" s="9"/>
      <c r="BD350" s="9"/>
      <c r="BE350" s="9"/>
      <c r="BF350" s="9"/>
      <c r="BG350" s="9"/>
      <c r="BH350" s="9"/>
      <c r="BI350" s="9"/>
      <c r="BJ350" s="9"/>
      <c r="BK350" s="9"/>
      <c r="BL350" s="9"/>
      <c r="BM350" s="9"/>
      <c r="BN350" s="9"/>
      <c r="BO350" s="9"/>
      <c r="BP350" s="9"/>
      <c r="BQ350" s="9"/>
      <c r="BR350" s="9"/>
      <c r="BS350" s="9"/>
    </row>
    <row r="351" spans="49:71">
      <c r="AW351" s="9"/>
      <c r="AX351" s="9"/>
      <c r="AY351" s="9"/>
      <c r="AZ351" s="9"/>
      <c r="BA351" s="9"/>
      <c r="BB351" s="9"/>
      <c r="BC351" s="9"/>
      <c r="BD351" s="9"/>
      <c r="BE351" s="9"/>
      <c r="BF351" s="9"/>
      <c r="BG351" s="9"/>
      <c r="BH351" s="9"/>
      <c r="BI351" s="9"/>
      <c r="BJ351" s="9"/>
      <c r="BK351" s="9"/>
      <c r="BL351" s="9"/>
      <c r="BM351" s="9"/>
      <c r="BN351" s="9"/>
      <c r="BO351" s="9"/>
      <c r="BP351" s="9"/>
      <c r="BQ351" s="9"/>
      <c r="BR351" s="9"/>
      <c r="BS351" s="9"/>
    </row>
    <row r="352" spans="49:71">
      <c r="AW352" s="9"/>
      <c r="AX352" s="9"/>
      <c r="AY352" s="9"/>
      <c r="AZ352" s="9"/>
      <c r="BA352" s="9"/>
      <c r="BB352" s="9"/>
      <c r="BC352" s="9"/>
      <c r="BD352" s="9"/>
      <c r="BE352" s="9"/>
      <c r="BF352" s="9"/>
      <c r="BG352" s="9"/>
      <c r="BH352" s="9"/>
      <c r="BI352" s="9"/>
      <c r="BJ352" s="9"/>
      <c r="BK352" s="9"/>
      <c r="BL352" s="9"/>
      <c r="BM352" s="9"/>
      <c r="BN352" s="9"/>
      <c r="BO352" s="9"/>
      <c r="BP352" s="9"/>
      <c r="BQ352" s="9"/>
      <c r="BR352" s="9"/>
      <c r="BS352" s="9"/>
    </row>
    <row r="353" spans="49:71">
      <c r="AW353" s="9"/>
      <c r="AX353" s="9"/>
      <c r="AY353" s="9"/>
      <c r="AZ353" s="9"/>
      <c r="BA353" s="9"/>
      <c r="BB353" s="9"/>
      <c r="BC353" s="9"/>
      <c r="BD353" s="9"/>
      <c r="BE353" s="9"/>
      <c r="BF353" s="9"/>
      <c r="BG353" s="9"/>
      <c r="BH353" s="9"/>
      <c r="BI353" s="9"/>
      <c r="BJ353" s="9"/>
      <c r="BK353" s="9"/>
      <c r="BL353" s="9"/>
      <c r="BM353" s="9"/>
      <c r="BN353" s="9"/>
      <c r="BO353" s="9"/>
      <c r="BP353" s="9"/>
      <c r="BQ353" s="9"/>
      <c r="BR353" s="9"/>
      <c r="BS353" s="9"/>
    </row>
    <row r="354" spans="49:71">
      <c r="AW354" s="9"/>
      <c r="AX354" s="9"/>
      <c r="AY354" s="9"/>
      <c r="AZ354" s="9"/>
      <c r="BA354" s="9"/>
      <c r="BB354" s="9"/>
      <c r="BC354" s="9"/>
      <c r="BD354" s="9"/>
      <c r="BE354" s="9"/>
      <c r="BF354" s="9"/>
      <c r="BG354" s="9"/>
      <c r="BH354" s="9"/>
      <c r="BI354" s="9"/>
      <c r="BJ354" s="9"/>
      <c r="BK354" s="9"/>
      <c r="BL354" s="9"/>
      <c r="BM354" s="9"/>
      <c r="BN354" s="9"/>
      <c r="BO354" s="9"/>
      <c r="BP354" s="9"/>
      <c r="BQ354" s="9"/>
      <c r="BR354" s="9"/>
      <c r="BS354" s="9"/>
    </row>
    <row r="355" spans="49:71">
      <c r="AW355" s="9"/>
      <c r="AX355" s="9"/>
      <c r="AY355" s="9"/>
      <c r="AZ355" s="9"/>
      <c r="BA355" s="9"/>
      <c r="BB355" s="9"/>
      <c r="BC355" s="9"/>
      <c r="BD355" s="9"/>
      <c r="BE355" s="9"/>
      <c r="BF355" s="9"/>
      <c r="BG355" s="9"/>
      <c r="BH355" s="9"/>
      <c r="BI355" s="9"/>
      <c r="BJ355" s="9"/>
      <c r="BK355" s="9"/>
      <c r="BL355" s="9"/>
      <c r="BM355" s="9"/>
      <c r="BN355" s="9"/>
      <c r="BO355" s="9"/>
      <c r="BP355" s="9"/>
      <c r="BQ355" s="9"/>
      <c r="BR355" s="9"/>
      <c r="BS355" s="9"/>
    </row>
    <row r="356" spans="49:71">
      <c r="AW356" s="9"/>
      <c r="AX356" s="9"/>
      <c r="AY356" s="9"/>
      <c r="AZ356" s="9"/>
      <c r="BA356" s="9"/>
      <c r="BC356" s="9"/>
      <c r="BD356" s="9"/>
      <c r="BE356" s="9"/>
      <c r="BF356" s="9"/>
      <c r="BG356" s="9"/>
      <c r="BH356" s="9"/>
      <c r="BI356" s="9"/>
      <c r="BJ356" s="9"/>
      <c r="BK356" s="9"/>
      <c r="BL356" s="9"/>
      <c r="BM356" s="9"/>
      <c r="BN356" s="9"/>
      <c r="BO356" s="9"/>
      <c r="BP356" s="9"/>
      <c r="BQ356" s="9"/>
      <c r="BR356" s="9"/>
      <c r="BS356" s="9"/>
    </row>
    <row r="357" spans="49:71">
      <c r="AW357" s="9"/>
      <c r="AX357" s="9"/>
      <c r="AY357" s="9"/>
      <c r="AZ357" s="9"/>
      <c r="BA357" s="9"/>
      <c r="BB357" s="9"/>
      <c r="BC357" s="9"/>
      <c r="BD357" s="9"/>
      <c r="BE357" s="9"/>
      <c r="BF357" s="9"/>
      <c r="BG357" s="9"/>
      <c r="BH357" s="9"/>
      <c r="BI357" s="9"/>
      <c r="BJ357" s="9"/>
      <c r="BK357" s="9"/>
      <c r="BL357" s="9"/>
      <c r="BM357" s="9"/>
      <c r="BN357" s="9"/>
      <c r="BO357" s="9"/>
      <c r="BP357" s="9"/>
      <c r="BQ357" s="9"/>
      <c r="BR357" s="9"/>
      <c r="BS357" s="9"/>
    </row>
    <row r="358" spans="49:71">
      <c r="AW358" s="9"/>
      <c r="AX358" s="9"/>
      <c r="AY358" s="9"/>
      <c r="AZ358" s="9"/>
      <c r="BA358" s="9"/>
      <c r="BB358" s="9"/>
      <c r="BC358" s="9"/>
      <c r="BD358" s="9"/>
      <c r="BE358" s="9"/>
      <c r="BF358" s="9"/>
      <c r="BG358" s="9"/>
      <c r="BH358" s="9"/>
      <c r="BI358" s="9"/>
      <c r="BJ358" s="9"/>
      <c r="BK358" s="9"/>
      <c r="BL358" s="9"/>
      <c r="BM358" s="9"/>
      <c r="BN358" s="9"/>
      <c r="BO358" s="9"/>
      <c r="BP358" s="9"/>
      <c r="BQ358" s="9"/>
      <c r="BR358" s="9"/>
      <c r="BS358" s="9"/>
    </row>
    <row r="359" spans="49:71">
      <c r="AW359" s="9"/>
      <c r="AX359" s="9"/>
      <c r="AY359" s="9"/>
      <c r="AZ359" s="9"/>
      <c r="BA359" s="9"/>
      <c r="BB359" s="9"/>
      <c r="BC359" s="9"/>
      <c r="BD359" s="9"/>
      <c r="BE359" s="9"/>
      <c r="BF359" s="9"/>
      <c r="BG359" s="9"/>
      <c r="BH359" s="9"/>
      <c r="BI359" s="9"/>
      <c r="BJ359" s="9"/>
      <c r="BK359" s="9"/>
      <c r="BL359" s="9"/>
      <c r="BM359" s="9"/>
      <c r="BN359" s="9"/>
      <c r="BO359" s="9"/>
      <c r="BP359" s="9"/>
      <c r="BQ359" s="9"/>
      <c r="BR359" s="9"/>
      <c r="BS359" s="9"/>
    </row>
    <row r="360" spans="49:71">
      <c r="AW360" s="9"/>
      <c r="AX360" s="9"/>
      <c r="AY360" s="9"/>
      <c r="AZ360" s="9"/>
      <c r="BA360" s="9"/>
      <c r="BB360" s="9"/>
      <c r="BC360" s="9"/>
      <c r="BD360" s="9"/>
      <c r="BE360" s="9"/>
      <c r="BF360" s="9"/>
      <c r="BG360" s="9"/>
      <c r="BH360" s="9"/>
      <c r="BI360" s="9"/>
      <c r="BJ360" s="9"/>
      <c r="BK360" s="9"/>
      <c r="BL360" s="9"/>
      <c r="BM360" s="9"/>
      <c r="BN360" s="9"/>
      <c r="BO360" s="9"/>
      <c r="BP360" s="9"/>
      <c r="BQ360" s="9"/>
      <c r="BR360" s="9"/>
      <c r="BS360" s="9"/>
    </row>
    <row r="361" spans="49:71">
      <c r="AW361" s="9"/>
      <c r="AX361" s="9"/>
      <c r="AY361" s="9"/>
      <c r="AZ361" s="9"/>
      <c r="BA361" s="9"/>
      <c r="BB361" s="9"/>
      <c r="BC361" s="9"/>
      <c r="BD361" s="9"/>
      <c r="BE361" s="9"/>
      <c r="BF361" s="9"/>
      <c r="BG361" s="9"/>
      <c r="BH361" s="9"/>
      <c r="BI361" s="9"/>
      <c r="BJ361" s="9"/>
      <c r="BK361" s="9"/>
      <c r="BL361" s="9"/>
      <c r="BM361" s="9"/>
      <c r="BN361" s="9"/>
      <c r="BO361" s="9"/>
      <c r="BP361" s="9"/>
      <c r="BQ361" s="9"/>
      <c r="BR361" s="9"/>
      <c r="BS361" s="9"/>
    </row>
    <row r="362" spans="49:71">
      <c r="AW362" s="9"/>
      <c r="AX362" s="9"/>
      <c r="AY362" s="9"/>
      <c r="AZ362" s="9"/>
      <c r="BA362" s="9"/>
      <c r="BB362" s="9"/>
      <c r="BC362" s="9"/>
      <c r="BD362" s="9"/>
      <c r="BE362" s="9"/>
      <c r="BF362" s="9"/>
      <c r="BG362" s="9"/>
      <c r="BH362" s="9"/>
      <c r="BI362" s="9"/>
      <c r="BJ362" s="9"/>
      <c r="BK362" s="9"/>
      <c r="BL362" s="9"/>
      <c r="BM362" s="9"/>
      <c r="BN362" s="9"/>
      <c r="BO362" s="9"/>
    </row>
    <row r="363" spans="49:71">
      <c r="AW363" s="9"/>
      <c r="AX363" s="9"/>
      <c r="AY363" s="9"/>
      <c r="AZ363" s="9"/>
      <c r="BA363" s="9"/>
      <c r="BB363" s="9"/>
      <c r="BC363" s="9" t="s">
        <v>174</v>
      </c>
      <c r="BD363" s="9"/>
      <c r="BE363" s="9"/>
      <c r="BF363" s="9"/>
      <c r="BG363" s="9"/>
      <c r="BH363" s="9"/>
      <c r="BI363" s="9"/>
      <c r="BJ363" s="9"/>
      <c r="BK363" s="9"/>
      <c r="BL363" s="9"/>
      <c r="BM363" s="9"/>
      <c r="BN363" s="9"/>
      <c r="BO363" s="9"/>
    </row>
    <row r="364" spans="49:71">
      <c r="AW364" s="9"/>
      <c r="AX364" s="9"/>
      <c r="AY364" s="9"/>
      <c r="AZ364" s="9"/>
      <c r="BA364" s="9"/>
      <c r="BB364" s="9"/>
      <c r="BC364" s="9"/>
      <c r="BD364" s="9"/>
      <c r="BE364" s="9"/>
      <c r="BF364" s="9"/>
      <c r="BG364" s="9"/>
      <c r="BH364" s="9"/>
      <c r="BI364" s="9"/>
      <c r="BJ364" s="9"/>
      <c r="BK364" s="9"/>
      <c r="BL364" s="9"/>
      <c r="BM364" s="9"/>
      <c r="BN364" s="9"/>
      <c r="BO364" s="9"/>
    </row>
    <row r="365" spans="49:71">
      <c r="AW365" s="9"/>
      <c r="AX365" s="9"/>
      <c r="AY365" s="9"/>
      <c r="AZ365" s="9"/>
      <c r="BA365" s="9"/>
      <c r="BB365" s="9"/>
      <c r="BC365" s="9"/>
      <c r="BD365" s="9"/>
      <c r="BE365" s="9"/>
      <c r="BF365" s="9"/>
      <c r="BG365" s="9"/>
      <c r="BH365" s="9"/>
      <c r="BI365" s="9"/>
      <c r="BJ365" s="9"/>
      <c r="BK365" s="9"/>
      <c r="BL365" s="9"/>
      <c r="BM365" s="9"/>
      <c r="BN365" s="9"/>
      <c r="BO365" s="9"/>
    </row>
    <row r="366" spans="49:71">
      <c r="AW366" s="9"/>
      <c r="AX366" s="9"/>
      <c r="AY366" s="9"/>
      <c r="AZ366" s="9"/>
      <c r="BA366" s="9"/>
      <c r="BB366" s="9"/>
      <c r="BC366" s="9"/>
      <c r="BD366" s="9"/>
      <c r="BE366" s="9"/>
      <c r="BF366" s="9"/>
      <c r="BG366" s="9"/>
      <c r="BH366" s="9"/>
      <c r="BI366" s="9"/>
      <c r="BJ366" s="9"/>
      <c r="BK366" s="9"/>
      <c r="BL366" s="9"/>
      <c r="BM366" s="9"/>
      <c r="BN366" s="9"/>
      <c r="BO366" s="9"/>
    </row>
    <row r="367" spans="49:71">
      <c r="AW367" s="9"/>
      <c r="AX367" s="9"/>
      <c r="AY367" s="9"/>
      <c r="AZ367" s="9"/>
      <c r="BA367" s="9"/>
      <c r="BB367" s="9"/>
      <c r="BC367" s="9"/>
      <c r="BD367" s="9"/>
      <c r="BE367" s="9"/>
      <c r="BF367" s="9"/>
      <c r="BG367" s="9"/>
      <c r="BH367" s="9"/>
      <c r="BI367" s="9"/>
      <c r="BJ367" s="9"/>
      <c r="BK367" s="9"/>
      <c r="BL367" s="9"/>
      <c r="BM367" s="9"/>
      <c r="BN367" s="9"/>
      <c r="BO367" s="9"/>
    </row>
    <row r="368" spans="49:71">
      <c r="AW368" s="9"/>
      <c r="AX368" s="9"/>
      <c r="AY368" s="9"/>
      <c r="AZ368" s="9"/>
      <c r="BA368" s="9"/>
      <c r="BB368" s="9"/>
      <c r="BC368" s="9"/>
      <c r="BD368" s="9"/>
      <c r="BE368" s="9"/>
      <c r="BF368" s="9"/>
      <c r="BG368" s="9"/>
      <c r="BH368" s="9"/>
      <c r="BI368" s="9"/>
      <c r="BJ368" s="9"/>
      <c r="BK368" s="9"/>
      <c r="BL368" s="9"/>
      <c r="BM368" s="9"/>
      <c r="BN368" s="9"/>
      <c r="BO368" s="9"/>
    </row>
    <row r="369" spans="49:67">
      <c r="AW369" s="9"/>
      <c r="AX369" s="9"/>
      <c r="AY369" s="9"/>
      <c r="AZ369" s="9"/>
      <c r="BA369" s="9"/>
      <c r="BB369" s="9"/>
      <c r="BC369" s="9"/>
      <c r="BD369" s="9"/>
      <c r="BE369" s="9"/>
      <c r="BF369" s="9"/>
      <c r="BG369" s="9"/>
      <c r="BH369" s="9"/>
      <c r="BI369" s="9"/>
      <c r="BJ369" s="9"/>
      <c r="BK369" s="9"/>
      <c r="BL369" s="9"/>
      <c r="BM369" s="9"/>
      <c r="BN369" s="9"/>
      <c r="BO369" s="9"/>
    </row>
    <row r="370" spans="49:67">
      <c r="AW370" s="9"/>
      <c r="AX370" s="9"/>
      <c r="AY370" s="9"/>
      <c r="AZ370" s="9"/>
      <c r="BA370" s="9"/>
      <c r="BB370" s="9"/>
      <c r="BC370" s="9"/>
      <c r="BD370" s="9"/>
      <c r="BE370" s="9"/>
      <c r="BF370" s="9"/>
      <c r="BG370" s="9"/>
      <c r="BH370" s="9"/>
      <c r="BI370" s="9"/>
      <c r="BJ370" s="9"/>
      <c r="BK370" s="9"/>
      <c r="BL370" s="9"/>
      <c r="BM370" s="9"/>
      <c r="BN370" s="9"/>
      <c r="BO370" s="9"/>
    </row>
    <row r="371" spans="49:67">
      <c r="AW371" s="9"/>
      <c r="AX371" s="9"/>
      <c r="AY371" s="9"/>
      <c r="AZ371" s="9"/>
      <c r="BA371" s="9"/>
      <c r="BB371" s="9"/>
      <c r="BC371" s="9"/>
      <c r="BD371" s="9"/>
      <c r="BE371" s="9"/>
      <c r="BF371" s="9"/>
      <c r="BG371" s="9"/>
      <c r="BH371" s="9"/>
      <c r="BI371" s="9"/>
      <c r="BJ371" s="9"/>
      <c r="BK371" s="9"/>
      <c r="BL371" s="9"/>
      <c r="BM371" s="9"/>
      <c r="BN371" s="9"/>
      <c r="BO371" s="9"/>
    </row>
    <row r="372" spans="49:67">
      <c r="AW372" s="9"/>
      <c r="AX372" s="9"/>
      <c r="AY372" s="9"/>
      <c r="AZ372" s="9"/>
      <c r="BA372" s="9"/>
      <c r="BB372" s="9"/>
      <c r="BC372" s="9"/>
      <c r="BD372" s="9"/>
      <c r="BE372" s="9"/>
      <c r="BF372" s="9"/>
      <c r="BG372" s="9"/>
      <c r="BH372" s="9"/>
      <c r="BI372" s="9"/>
      <c r="BJ372" s="9"/>
      <c r="BK372" s="9"/>
      <c r="BL372" s="9"/>
      <c r="BM372" s="9"/>
      <c r="BN372" s="9"/>
      <c r="BO372" s="9"/>
    </row>
    <row r="373" spans="49:67">
      <c r="AW373" s="9"/>
      <c r="AX373" s="9"/>
      <c r="AY373" s="9"/>
      <c r="AZ373" s="9"/>
      <c r="BA373" s="9"/>
      <c r="BB373" s="9"/>
      <c r="BC373" s="9"/>
      <c r="BD373" s="9"/>
      <c r="BE373" s="9"/>
      <c r="BF373" s="9"/>
      <c r="BG373" s="9"/>
      <c r="BH373" s="9"/>
      <c r="BI373" s="9"/>
      <c r="BJ373" s="9"/>
      <c r="BK373" s="9"/>
      <c r="BL373" s="9"/>
      <c r="BM373" s="9"/>
      <c r="BN373" s="9"/>
      <c r="BO373" s="9"/>
    </row>
    <row r="374" spans="49:67">
      <c r="AW374" s="9"/>
      <c r="AX374" s="9"/>
      <c r="AY374" s="9"/>
      <c r="AZ374" s="9"/>
      <c r="BA374" s="9"/>
      <c r="BB374" s="9"/>
      <c r="BC374" s="9"/>
      <c r="BD374" s="9"/>
      <c r="BE374" s="9"/>
      <c r="BF374" s="9"/>
      <c r="BG374" s="9"/>
      <c r="BH374" s="9"/>
      <c r="BI374" s="9"/>
      <c r="BJ374" s="9"/>
      <c r="BK374" s="9"/>
      <c r="BL374" s="9"/>
      <c r="BM374" s="9"/>
      <c r="BN374" s="9"/>
      <c r="BO374" s="9"/>
    </row>
    <row r="375" spans="49:67">
      <c r="AW375" s="9"/>
      <c r="AX375" s="9"/>
      <c r="AY375" s="9"/>
      <c r="AZ375" s="9"/>
      <c r="BA375" s="9"/>
      <c r="BB375" s="9"/>
      <c r="BC375" s="9"/>
      <c r="BD375" s="9"/>
      <c r="BE375" s="9"/>
      <c r="BF375" s="9"/>
      <c r="BG375" s="9"/>
      <c r="BH375" s="9"/>
      <c r="BI375" s="9"/>
      <c r="BJ375" s="9"/>
      <c r="BK375" s="9"/>
      <c r="BL375" s="9"/>
      <c r="BM375" s="9"/>
      <c r="BN375" s="9"/>
      <c r="BO375" s="9"/>
    </row>
    <row r="376" spans="49:67">
      <c r="AW376" s="9"/>
      <c r="AX376" s="9"/>
      <c r="AY376" s="9"/>
      <c r="AZ376" s="9"/>
      <c r="BA376" s="9"/>
      <c r="BB376" s="9"/>
      <c r="BC376" s="9"/>
      <c r="BD376" s="9"/>
      <c r="BE376" s="9"/>
      <c r="BF376" s="9"/>
      <c r="BG376" s="9"/>
      <c r="BH376" s="9"/>
      <c r="BI376" s="9"/>
      <c r="BJ376" s="9"/>
      <c r="BK376" s="9"/>
      <c r="BL376" s="9"/>
      <c r="BM376" s="9"/>
      <c r="BN376" s="9"/>
      <c r="BO376" s="9"/>
    </row>
    <row r="377" spans="49:67">
      <c r="AW377" s="9"/>
      <c r="AX377" s="9"/>
      <c r="AY377" s="9"/>
      <c r="AZ377" s="9"/>
      <c r="BA377" s="9"/>
      <c r="BB377" s="9"/>
      <c r="BC377" s="9"/>
      <c r="BD377" s="9"/>
      <c r="BE377" s="9"/>
      <c r="BF377" s="9"/>
      <c r="BG377" s="9"/>
      <c r="BH377" s="9"/>
      <c r="BI377" s="9"/>
      <c r="BJ377" s="9"/>
      <c r="BK377" s="9"/>
      <c r="BL377" s="9"/>
      <c r="BM377" s="9"/>
      <c r="BN377" s="9"/>
      <c r="BO377" s="9"/>
    </row>
    <row r="378" spans="49:67">
      <c r="AW378" s="9"/>
      <c r="AX378" s="9"/>
      <c r="AY378" s="9"/>
      <c r="AZ378" s="9"/>
      <c r="BA378" s="9"/>
      <c r="BB378" s="9"/>
      <c r="BC378" s="9"/>
      <c r="BD378" s="9"/>
      <c r="BE378" s="9"/>
      <c r="BF378" s="9"/>
      <c r="BG378" s="9"/>
      <c r="BH378" s="9"/>
      <c r="BI378" s="9"/>
      <c r="BJ378" s="9"/>
      <c r="BK378" s="9"/>
      <c r="BL378" s="9"/>
      <c r="BM378" s="9"/>
      <c r="BN378" s="9"/>
      <c r="BO378" s="9"/>
    </row>
    <row r="379" spans="49:67">
      <c r="AW379" s="9"/>
      <c r="AX379" s="9"/>
      <c r="AY379" s="9"/>
      <c r="AZ379" s="9"/>
      <c r="BA379" s="9"/>
      <c r="BB379" s="9"/>
      <c r="BC379" s="9"/>
      <c r="BD379" s="9"/>
      <c r="BE379" s="9"/>
      <c r="BF379" s="9"/>
      <c r="BG379" s="9"/>
      <c r="BH379" s="9"/>
      <c r="BI379" s="9"/>
      <c r="BJ379" s="9"/>
      <c r="BK379" s="9"/>
      <c r="BL379" s="9"/>
      <c r="BM379" s="9"/>
      <c r="BN379" s="9"/>
      <c r="BO379" s="9"/>
    </row>
    <row r="380" spans="49:67">
      <c r="AW380" s="9"/>
      <c r="AX380" s="9"/>
      <c r="AY380" s="9"/>
      <c r="AZ380" s="9"/>
      <c r="BA380" s="9"/>
      <c r="BB380" s="9"/>
      <c r="BC380" s="9"/>
      <c r="BD380" s="9"/>
      <c r="BE380" s="9"/>
      <c r="BF380" s="9"/>
      <c r="BG380" s="9"/>
      <c r="BH380" s="9"/>
      <c r="BI380" s="9"/>
      <c r="BJ380" s="9"/>
      <c r="BK380" s="9"/>
      <c r="BL380" s="9"/>
      <c r="BM380" s="9"/>
      <c r="BN380" s="9"/>
      <c r="BO380" s="9"/>
    </row>
    <row r="381" spans="49:67">
      <c r="AW381" s="9"/>
      <c r="AX381" s="9"/>
      <c r="AY381" s="9"/>
      <c r="AZ381" s="9"/>
      <c r="BA381" s="9"/>
      <c r="BB381" s="9"/>
      <c r="BC381" s="9"/>
      <c r="BD381" s="9"/>
      <c r="BE381" s="9"/>
      <c r="BF381" s="9"/>
      <c r="BG381" s="9"/>
      <c r="BH381" s="9"/>
      <c r="BI381" s="9"/>
      <c r="BJ381" s="9"/>
      <c r="BK381" s="9"/>
      <c r="BL381" s="9"/>
      <c r="BM381" s="9"/>
      <c r="BN381" s="9"/>
      <c r="BO381" s="9"/>
    </row>
    <row r="382" spans="49:67">
      <c r="AW382" s="9"/>
      <c r="AX382" s="9"/>
      <c r="AY382" s="9"/>
      <c r="AZ382" s="9"/>
      <c r="BA382" s="9"/>
      <c r="BB382" s="9"/>
      <c r="BC382" s="9"/>
      <c r="BD382" s="9"/>
      <c r="BE382" s="9"/>
      <c r="BF382" s="9"/>
      <c r="BG382" s="9"/>
      <c r="BH382" s="9"/>
      <c r="BI382" s="9"/>
      <c r="BJ382" s="9"/>
      <c r="BK382" s="9"/>
      <c r="BL382" s="9"/>
      <c r="BM382" s="9"/>
      <c r="BN382" s="9"/>
      <c r="BO382" s="9"/>
    </row>
    <row r="383" spans="49:67">
      <c r="AW383" s="9"/>
      <c r="AX383" s="9"/>
      <c r="AY383" s="9"/>
      <c r="AZ383" s="9"/>
      <c r="BA383" s="9"/>
      <c r="BB383" s="9"/>
      <c r="BC383" s="9"/>
      <c r="BD383" s="9"/>
      <c r="BE383" s="9"/>
      <c r="BF383" s="9"/>
      <c r="BG383" s="9"/>
      <c r="BH383" s="9"/>
      <c r="BI383" s="9"/>
      <c r="BJ383" s="9"/>
      <c r="BK383" s="9"/>
      <c r="BL383" s="9"/>
      <c r="BM383" s="9"/>
      <c r="BN383" s="9"/>
      <c r="BO383" s="9"/>
    </row>
    <row r="384" spans="49:67">
      <c r="AW384" s="9"/>
      <c r="AX384" s="9"/>
      <c r="AY384" s="9"/>
      <c r="AZ384" s="9"/>
      <c r="BA384" s="9"/>
      <c r="BB384" s="9"/>
      <c r="BC384" s="9"/>
      <c r="BD384" s="9" t="s">
        <v>175</v>
      </c>
      <c r="BE384" s="9"/>
      <c r="BF384" s="9"/>
      <c r="BG384" s="9"/>
      <c r="BH384" s="9"/>
      <c r="BI384" s="9"/>
      <c r="BJ384" s="9"/>
      <c r="BK384" s="9"/>
      <c r="BL384" s="9"/>
      <c r="BM384" s="9"/>
      <c r="BN384" s="9"/>
      <c r="BO384" s="9"/>
    </row>
    <row r="385" spans="49:67">
      <c r="AW385" s="9"/>
      <c r="AX385" s="9"/>
      <c r="AY385" s="9"/>
      <c r="AZ385" s="9"/>
      <c r="BA385" s="9"/>
      <c r="BB385" s="9"/>
      <c r="BC385" s="9"/>
      <c r="BD385" s="9"/>
      <c r="BE385" s="9"/>
      <c r="BF385" s="9"/>
      <c r="BG385" s="9"/>
      <c r="BH385" s="9"/>
      <c r="BI385" s="9"/>
      <c r="BJ385" s="9"/>
      <c r="BK385" s="9"/>
      <c r="BL385" s="9"/>
      <c r="BM385" s="9"/>
      <c r="BN385" s="9"/>
      <c r="BO385" s="9"/>
    </row>
    <row r="386" spans="49:67">
      <c r="AW386" s="9"/>
      <c r="AX386" s="9"/>
      <c r="AY386" s="9"/>
      <c r="AZ386" s="9"/>
      <c r="BA386" s="9"/>
      <c r="BB386" s="9"/>
      <c r="BC386" s="9"/>
      <c r="BD386" s="9"/>
      <c r="BE386" s="9"/>
      <c r="BF386" s="9"/>
      <c r="BG386" s="9"/>
      <c r="BH386" s="9"/>
      <c r="BI386" s="9"/>
      <c r="BJ386" s="9"/>
      <c r="BK386" s="9"/>
      <c r="BL386" s="9"/>
      <c r="BM386" s="9"/>
      <c r="BN386" s="9"/>
      <c r="BO386" s="9"/>
    </row>
    <row r="387" spans="49:67">
      <c r="AW387" s="9"/>
      <c r="AX387" s="9"/>
      <c r="AY387" s="9"/>
      <c r="AZ387" s="9"/>
      <c r="BA387" s="9"/>
      <c r="BB387" s="9"/>
      <c r="BC387" s="9"/>
      <c r="BD387" s="9"/>
      <c r="BE387" s="9"/>
      <c r="BF387" s="9"/>
      <c r="BG387" s="9"/>
      <c r="BH387" s="9"/>
      <c r="BI387" s="9"/>
      <c r="BJ387" s="9"/>
      <c r="BK387" s="9"/>
      <c r="BL387" s="9"/>
      <c r="BM387" s="9"/>
      <c r="BN387" s="9"/>
      <c r="BO387" s="9"/>
    </row>
    <row r="388" spans="49:67">
      <c r="AW388" s="9"/>
      <c r="AX388" s="9"/>
      <c r="AY388" s="9"/>
      <c r="AZ388" s="9"/>
      <c r="BA388" s="9"/>
      <c r="BB388" s="9"/>
      <c r="BC388" s="9"/>
      <c r="BD388" s="9"/>
      <c r="BE388" s="9"/>
      <c r="BF388" s="9"/>
      <c r="BG388" s="9"/>
      <c r="BH388" s="9"/>
      <c r="BI388" s="9"/>
    </row>
    <row r="389" spans="49:67">
      <c r="AW389" s="9"/>
      <c r="AX389" s="9"/>
      <c r="AY389" s="9"/>
      <c r="AZ389" s="9"/>
      <c r="BA389" s="9"/>
      <c r="BB389" s="9"/>
      <c r="BC389" s="9"/>
      <c r="BD389" s="9"/>
      <c r="BE389" s="9"/>
      <c r="BF389" s="9"/>
      <c r="BG389" s="9"/>
      <c r="BH389" s="9"/>
      <c r="BI389" s="9"/>
    </row>
    <row r="390" spans="49:67">
      <c r="AW390" s="9"/>
      <c r="AX390" s="9"/>
      <c r="AY390" s="9"/>
      <c r="AZ390" s="9"/>
      <c r="BA390" s="9"/>
      <c r="BB390" s="9"/>
      <c r="BC390" s="9"/>
      <c r="BD390" s="9"/>
      <c r="BE390" s="9"/>
      <c r="BF390" s="9"/>
      <c r="BG390" s="9"/>
      <c r="BH390" s="9"/>
      <c r="BI390" s="9"/>
    </row>
    <row r="391" spans="49:67">
      <c r="AW391" s="9"/>
      <c r="AX391" s="9"/>
      <c r="AY391" s="9"/>
      <c r="AZ391" s="9"/>
      <c r="BA391" s="9"/>
      <c r="BB391" s="9"/>
      <c r="BC391" s="9"/>
      <c r="BD391" s="9"/>
      <c r="BE391" s="9"/>
      <c r="BF391" s="9"/>
      <c r="BG391" s="9"/>
      <c r="BH391" s="9"/>
      <c r="BI391" s="9"/>
    </row>
    <row r="392" spans="49:67">
      <c r="AW392" s="9"/>
      <c r="AX392" s="9"/>
      <c r="AY392" s="9"/>
      <c r="AZ392" s="9"/>
      <c r="BA392" s="9"/>
      <c r="BB392" s="9"/>
      <c r="BC392" s="9"/>
      <c r="BD392" s="9"/>
      <c r="BE392" s="9"/>
      <c r="BF392" s="9"/>
      <c r="BG392" s="9"/>
      <c r="BH392" s="9"/>
      <c r="BI392" s="9"/>
    </row>
    <row r="393" spans="49:67">
      <c r="AW393" s="9"/>
      <c r="AX393" s="9"/>
      <c r="AY393" s="9"/>
      <c r="AZ393" s="9"/>
      <c r="BA393" s="9"/>
      <c r="BB393" s="9"/>
      <c r="BC393" s="9"/>
      <c r="BD393" s="9"/>
      <c r="BE393" s="9"/>
      <c r="BF393" s="9"/>
      <c r="BG393" s="9"/>
      <c r="BH393" s="9"/>
      <c r="BI393" s="9"/>
    </row>
    <row r="394" spans="49:67">
      <c r="AW394" s="9"/>
      <c r="AX394" s="9"/>
      <c r="AY394" s="9"/>
      <c r="AZ394" s="9"/>
      <c r="BA394" s="9"/>
      <c r="BB394" s="9"/>
      <c r="BC394" s="9"/>
      <c r="BD394" s="9"/>
      <c r="BE394" s="9"/>
      <c r="BF394" s="9"/>
      <c r="BG394" s="9"/>
      <c r="BH394" s="9"/>
      <c r="BI394" s="9"/>
    </row>
    <row r="395" spans="49:67">
      <c r="AW395" s="9"/>
      <c r="AX395" s="9"/>
      <c r="AY395" s="9"/>
      <c r="AZ395" s="9"/>
      <c r="BA395" s="9"/>
      <c r="BB395" s="9"/>
      <c r="BC395" s="9"/>
      <c r="BD395" s="9"/>
      <c r="BE395" s="9"/>
      <c r="BF395" s="9"/>
      <c r="BG395" s="9"/>
      <c r="BH395" s="9"/>
      <c r="BI395" s="9"/>
    </row>
    <row r="396" spans="49:67">
      <c r="AW396" s="9"/>
      <c r="AX396" s="9"/>
      <c r="AY396" s="9"/>
      <c r="AZ396" s="9"/>
      <c r="BA396" s="9"/>
      <c r="BB396" s="9"/>
      <c r="BC396" s="9"/>
      <c r="BD396" s="9"/>
      <c r="BE396" s="9"/>
      <c r="BF396" s="9"/>
      <c r="BG396" s="9"/>
      <c r="BH396" s="9"/>
      <c r="BI396" s="9"/>
    </row>
    <row r="397" spans="49:67">
      <c r="AW397" s="9"/>
      <c r="AX397" s="9"/>
      <c r="AY397" s="9"/>
      <c r="AZ397" s="9"/>
      <c r="BA397" s="9"/>
      <c r="BB397" s="9"/>
      <c r="BC397" s="9"/>
      <c r="BD397" s="9"/>
      <c r="BE397" s="9"/>
      <c r="BF397" s="9"/>
      <c r="BG397" s="9"/>
      <c r="BH397" s="9"/>
      <c r="BI397" s="9"/>
    </row>
    <row r="398" spans="49:67">
      <c r="AW398" s="9"/>
      <c r="AX398" s="9"/>
      <c r="AY398" s="9"/>
      <c r="AZ398" s="9"/>
      <c r="BA398" s="9"/>
      <c r="BB398" s="9"/>
      <c r="BC398" s="9"/>
      <c r="BD398" s="9"/>
      <c r="BE398" s="9"/>
      <c r="BF398" s="9"/>
      <c r="BG398" s="9"/>
      <c r="BH398" s="9"/>
      <c r="BI398" s="9"/>
    </row>
    <row r="399" spans="49:67">
      <c r="AW399" s="9"/>
      <c r="AX399" s="9"/>
      <c r="AY399" s="9"/>
      <c r="AZ399" s="9"/>
      <c r="BA399" s="9"/>
      <c r="BB399" s="9"/>
      <c r="BC399" s="9"/>
      <c r="BD399" s="9"/>
      <c r="BE399" s="9"/>
      <c r="BF399" s="9"/>
      <c r="BG399" s="9"/>
      <c r="BH399" s="9"/>
      <c r="BI399" s="9"/>
    </row>
    <row r="400" spans="49:67">
      <c r="AW400" s="9"/>
      <c r="AX400" s="9"/>
      <c r="AY400" s="9"/>
      <c r="AZ400" s="9"/>
      <c r="BA400" s="9"/>
      <c r="BB400" s="9"/>
      <c r="BC400" s="9"/>
      <c r="BD400" s="9"/>
      <c r="BE400" s="9"/>
      <c r="BF400" s="9"/>
      <c r="BG400" s="9"/>
      <c r="BH400" s="9"/>
      <c r="BI400" s="9"/>
    </row>
    <row r="401" spans="49:61">
      <c r="AW401" s="9"/>
      <c r="AX401" s="9"/>
      <c r="AY401" s="9"/>
      <c r="AZ401" s="9"/>
      <c r="BA401" s="9"/>
      <c r="BB401" s="9"/>
      <c r="BC401" s="9"/>
      <c r="BD401" s="9"/>
      <c r="BE401" s="9"/>
      <c r="BF401" s="9"/>
      <c r="BG401" s="9"/>
      <c r="BH401" s="9"/>
      <c r="BI401" s="9"/>
    </row>
    <row r="402" spans="49:61">
      <c r="AW402" s="9"/>
      <c r="AX402" s="9"/>
      <c r="AY402" s="9"/>
      <c r="AZ402" s="9"/>
      <c r="BA402" s="9"/>
      <c r="BB402" s="9"/>
      <c r="BC402" s="9"/>
      <c r="BD402" s="9"/>
      <c r="BE402" s="9"/>
      <c r="BF402" s="9"/>
      <c r="BG402" s="9"/>
      <c r="BH402" s="9"/>
      <c r="BI402" s="9"/>
    </row>
    <row r="403" spans="49:61">
      <c r="AW403" s="9"/>
      <c r="AX403" s="9"/>
      <c r="AY403" s="9"/>
      <c r="AZ403" s="9"/>
      <c r="BA403" s="9"/>
      <c r="BB403" s="9"/>
      <c r="BC403" s="9"/>
      <c r="BD403" s="9"/>
      <c r="BE403" s="9"/>
      <c r="BF403" s="9"/>
      <c r="BG403" s="9"/>
      <c r="BH403" s="9"/>
      <c r="BI403" s="9"/>
    </row>
    <row r="404" spans="49:61">
      <c r="AW404" s="9"/>
      <c r="AX404" s="9"/>
      <c r="AY404" s="9"/>
      <c r="AZ404" s="9"/>
      <c r="BA404" s="9"/>
      <c r="BB404" s="9"/>
      <c r="BC404" s="9"/>
      <c r="BD404" s="9"/>
      <c r="BE404" s="9"/>
      <c r="BF404" s="9"/>
      <c r="BG404" s="9"/>
      <c r="BH404" s="9"/>
      <c r="BI404" s="9"/>
    </row>
    <row r="405" spans="49:61">
      <c r="AW405" s="9"/>
      <c r="AX405" s="9"/>
      <c r="AY405" s="9"/>
      <c r="AZ405" s="9"/>
      <c r="BA405" s="9"/>
      <c r="BB405" s="9"/>
      <c r="BC405" s="9"/>
      <c r="BD405" s="9"/>
      <c r="BE405" s="9"/>
      <c r="BF405" s="9"/>
      <c r="BG405" s="9"/>
      <c r="BH405" s="9"/>
      <c r="BI405" s="9"/>
    </row>
    <row r="406" spans="49:61">
      <c r="AW406" s="9"/>
      <c r="AX406" s="9"/>
      <c r="AY406" s="9"/>
      <c r="AZ406" s="9"/>
      <c r="BA406" s="9"/>
      <c r="BB406" s="9"/>
      <c r="BC406" s="9"/>
      <c r="BD406" s="9"/>
      <c r="BE406" s="9"/>
      <c r="BF406" s="9"/>
      <c r="BG406" s="9"/>
      <c r="BH406" s="9"/>
      <c r="BI406" s="9"/>
    </row>
    <row r="407" spans="49:61">
      <c r="AW407" s="9"/>
      <c r="AX407" s="9"/>
      <c r="AY407" s="9"/>
      <c r="AZ407" s="9"/>
      <c r="BA407" s="9"/>
      <c r="BB407" s="9"/>
      <c r="BC407" s="9"/>
      <c r="BD407" s="9"/>
      <c r="BE407" s="9"/>
      <c r="BF407" s="9"/>
      <c r="BG407" s="9"/>
      <c r="BH407" s="9"/>
      <c r="BI407" s="9"/>
    </row>
    <row r="408" spans="49:61">
      <c r="AW408" s="9"/>
      <c r="AX408" s="9"/>
      <c r="AY408" s="9"/>
      <c r="AZ408" s="9"/>
      <c r="BA408" s="9"/>
      <c r="BB408" s="9"/>
      <c r="BC408" s="9"/>
      <c r="BD408" s="9"/>
      <c r="BE408" s="9"/>
      <c r="BF408" s="9"/>
      <c r="BG408" s="9"/>
      <c r="BH408" s="9"/>
      <c r="BI408" s="9"/>
    </row>
    <row r="409" spans="49:61">
      <c r="AW409" s="9"/>
      <c r="AX409" s="9"/>
      <c r="AY409" s="9"/>
      <c r="AZ409" s="9"/>
      <c r="BA409" s="9"/>
      <c r="BB409" s="9"/>
      <c r="BC409" s="9"/>
      <c r="BD409" s="9"/>
      <c r="BE409" s="9"/>
      <c r="BF409" s="9"/>
      <c r="BG409" s="9"/>
      <c r="BH409" s="9"/>
      <c r="BI409" s="9"/>
    </row>
    <row r="410" spans="49:61">
      <c r="AW410" s="9"/>
      <c r="AX410" s="9"/>
      <c r="AY410" s="9"/>
      <c r="AZ410" s="9"/>
      <c r="BA410" s="9"/>
      <c r="BB410" s="9"/>
      <c r="BC410" s="9"/>
      <c r="BD410" s="9"/>
      <c r="BE410" s="9"/>
      <c r="BF410" s="9"/>
      <c r="BG410" s="9"/>
      <c r="BH410" s="9"/>
      <c r="BI410" s="9"/>
    </row>
    <row r="411" spans="49:61">
      <c r="AW411" s="9"/>
      <c r="AX411" s="9"/>
      <c r="AY411" s="9"/>
      <c r="AZ411" s="9"/>
      <c r="BA411" s="9"/>
      <c r="BB411" s="9"/>
      <c r="BC411" s="9"/>
      <c r="BD411" s="9"/>
      <c r="BE411" s="9"/>
      <c r="BF411" s="9"/>
      <c r="BG411" s="9"/>
      <c r="BH411" s="9"/>
      <c r="BI411" s="9"/>
    </row>
    <row r="412" spans="49:61">
      <c r="AW412" s="9"/>
      <c r="AX412" s="9"/>
      <c r="AY412" s="9"/>
      <c r="AZ412" s="9"/>
      <c r="BA412" s="9"/>
      <c r="BB412" s="9"/>
      <c r="BC412" s="9"/>
      <c r="BD412" s="9"/>
      <c r="BE412" s="9"/>
      <c r="BF412" s="9"/>
      <c r="BG412" s="9"/>
      <c r="BH412" s="9"/>
      <c r="BI412" s="9"/>
    </row>
    <row r="413" spans="49:61">
      <c r="AW413" s="9"/>
      <c r="AX413" s="9"/>
      <c r="AY413" s="9"/>
      <c r="AZ413" s="9"/>
      <c r="BA413" s="9"/>
      <c r="BB413" s="9"/>
      <c r="BC413" s="9"/>
      <c r="BD413" s="9"/>
      <c r="BE413" s="9"/>
      <c r="BF413" s="9"/>
      <c r="BG413" s="9"/>
      <c r="BH413" s="9"/>
      <c r="BI413" s="9"/>
    </row>
    <row r="414" spans="49:61">
      <c r="AW414" s="9"/>
      <c r="AX414" s="9"/>
      <c r="AY414" s="9"/>
      <c r="AZ414" s="9"/>
      <c r="BA414" s="9"/>
      <c r="BB414" s="9"/>
      <c r="BC414" s="9"/>
      <c r="BD414" s="9"/>
      <c r="BE414" s="9"/>
      <c r="BF414" s="9"/>
      <c r="BG414" s="9"/>
      <c r="BH414" s="9"/>
      <c r="BI414" s="9"/>
    </row>
    <row r="415" spans="49:61">
      <c r="AW415" s="9"/>
      <c r="AX415" s="9"/>
      <c r="AY415" s="9"/>
      <c r="AZ415" s="9"/>
      <c r="BA415" s="9"/>
      <c r="BB415" s="9"/>
      <c r="BC415" s="9"/>
      <c r="BD415" s="9"/>
      <c r="BE415" s="9"/>
      <c r="BF415" s="9"/>
      <c r="BG415" s="9"/>
      <c r="BH415" s="9"/>
      <c r="BI415" s="9"/>
    </row>
    <row r="416" spans="49:61">
      <c r="AW416" s="9"/>
      <c r="AX416" s="9"/>
      <c r="AY416" s="9"/>
      <c r="AZ416" s="9"/>
      <c r="BA416" s="9"/>
      <c r="BB416" s="9"/>
      <c r="BC416" s="9"/>
      <c r="BD416" s="9"/>
      <c r="BE416" s="9"/>
      <c r="BF416" s="9"/>
      <c r="BG416" s="9"/>
      <c r="BH416" s="9"/>
      <c r="BI416" s="9"/>
    </row>
    <row r="417" spans="49:61">
      <c r="AW417" s="9"/>
      <c r="AX417" s="9"/>
      <c r="AY417" s="9"/>
      <c r="AZ417" s="9"/>
      <c r="BA417" s="9"/>
      <c r="BB417" s="9"/>
      <c r="BC417" s="9"/>
      <c r="BD417" s="9"/>
      <c r="BE417" s="9"/>
      <c r="BF417" s="9"/>
      <c r="BG417" s="9"/>
      <c r="BH417" s="9"/>
      <c r="BI417" s="9"/>
    </row>
    <row r="418" spans="49:61">
      <c r="AW418" s="9"/>
      <c r="AX418" s="9"/>
      <c r="AY418" s="9"/>
      <c r="AZ418" s="9"/>
      <c r="BA418" s="9"/>
      <c r="BB418" s="9"/>
      <c r="BC418" s="9"/>
      <c r="BD418" s="9"/>
      <c r="BE418" s="9"/>
      <c r="BF418" s="9"/>
      <c r="BG418" s="9"/>
      <c r="BH418" s="9"/>
      <c r="BI418" s="9"/>
    </row>
  </sheetData>
  <mergeCells count="1">
    <mergeCell ref="AW107:BS107"/>
  </mergeCells>
  <pageMargins left="0.7" right="0.7" top="0.75" bottom="0.75" header="0.3" footer="0.3"/>
  <drawing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V5"/>
  <sheetViews>
    <sheetView workbookViewId="0">
      <selection activeCell="D5" sqref="D5"/>
    </sheetView>
  </sheetViews>
  <sheetFormatPr baseColWidth="10" defaultRowHeight="16"/>
  <cols>
    <col min="4" max="4" width="21" bestFit="1" customWidth="1"/>
  </cols>
  <sheetData>
    <row r="1" spans="1:48">
      <c r="A1" t="s">
        <v>0</v>
      </c>
      <c r="B1" t="s">
        <v>103</v>
      </c>
      <c r="C1" t="s">
        <v>105</v>
      </c>
      <c r="D1" t="s">
        <v>106</v>
      </c>
      <c r="E1" t="s">
        <v>107</v>
      </c>
      <c r="F1">
        <f>'Non-spec. ind. elec. alloc. OLD'!E1</f>
        <v>1971</v>
      </c>
      <c r="G1">
        <f>'Non-spec. ind. elec. alloc. OLD'!F1</f>
        <v>1972</v>
      </c>
      <c r="H1">
        <f>'Non-spec. ind. elec. alloc. OLD'!G1</f>
        <v>1973</v>
      </c>
      <c r="I1">
        <f>'Non-spec. ind. elec. alloc. OLD'!H1</f>
        <v>1974</v>
      </c>
      <c r="J1">
        <f>'Non-spec. ind. elec. alloc. OLD'!I1</f>
        <v>1975</v>
      </c>
      <c r="K1">
        <f>'Non-spec. ind. elec. alloc. OLD'!J1</f>
        <v>1976</v>
      </c>
      <c r="L1">
        <f>'Non-spec. ind. elec. alloc. OLD'!K1</f>
        <v>1977</v>
      </c>
      <c r="M1">
        <f>'Non-spec. ind. elec. alloc. OLD'!L1</f>
        <v>1978</v>
      </c>
      <c r="N1">
        <f>'Non-spec. ind. elec. alloc. OLD'!M1</f>
        <v>1979</v>
      </c>
      <c r="O1">
        <f>'Non-spec. ind. elec. alloc. OLD'!N1</f>
        <v>1980</v>
      </c>
      <c r="P1">
        <f>'Non-spec. ind. elec. alloc. OLD'!O1</f>
        <v>1981</v>
      </c>
      <c r="Q1">
        <f>'Non-spec. ind. elec. alloc. OLD'!P1</f>
        <v>1982</v>
      </c>
      <c r="R1">
        <f>'Non-spec. ind. elec. alloc. OLD'!Q1</f>
        <v>1983</v>
      </c>
      <c r="S1">
        <f>'Non-spec. ind. elec. alloc. OLD'!R1</f>
        <v>1984</v>
      </c>
      <c r="T1">
        <f>'Non-spec. ind. elec. alloc. OLD'!S1</f>
        <v>1985</v>
      </c>
      <c r="U1">
        <f>'Non-spec. ind. elec. alloc. OLD'!T1</f>
        <v>1986</v>
      </c>
      <c r="V1">
        <f>'Non-spec. ind. elec. alloc. OLD'!U1</f>
        <v>1987</v>
      </c>
      <c r="W1">
        <f>'Non-spec. ind. elec. alloc. OLD'!V1</f>
        <v>1988</v>
      </c>
      <c r="X1">
        <f>'Non-spec. ind. elec. alloc. OLD'!W1</f>
        <v>1989</v>
      </c>
      <c r="Y1">
        <f>'Non-spec. ind. elec. alloc. OLD'!X1</f>
        <v>1990</v>
      </c>
      <c r="Z1">
        <f>'Non-spec. ind. elec. alloc. OLD'!Y1</f>
        <v>1991</v>
      </c>
      <c r="AA1">
        <f>'Non-spec. ind. elec. alloc. OLD'!Z1</f>
        <v>1992</v>
      </c>
      <c r="AB1">
        <f>'Non-spec. ind. elec. alloc. OLD'!AA1</f>
        <v>1993</v>
      </c>
      <c r="AC1">
        <f>'Non-spec. ind. elec. alloc. OLD'!AB1</f>
        <v>1994</v>
      </c>
      <c r="AD1">
        <f>'Non-spec. ind. elec. alloc. OLD'!AC1</f>
        <v>1995</v>
      </c>
      <c r="AE1">
        <f>'Non-spec. ind. elec. alloc. OLD'!AD1</f>
        <v>1996</v>
      </c>
      <c r="AF1">
        <f>'Non-spec. ind. elec. alloc. OLD'!AE1</f>
        <v>1997</v>
      </c>
      <c r="AG1">
        <f>'Non-spec. ind. elec. alloc. OLD'!AF1</f>
        <v>1998</v>
      </c>
      <c r="AH1">
        <f>'Non-spec. ind. elec. alloc. OLD'!AG1</f>
        <v>1999</v>
      </c>
      <c r="AI1">
        <f>'Non-spec. ind. elec. alloc. OLD'!AH1</f>
        <v>2000</v>
      </c>
      <c r="AJ1">
        <f>'Non-spec. ind. elec. alloc. OLD'!AI1</f>
        <v>2001</v>
      </c>
      <c r="AK1">
        <f>'Non-spec. ind. elec. alloc. OLD'!AJ1</f>
        <v>2002</v>
      </c>
      <c r="AL1">
        <f>'Non-spec. ind. elec. alloc. OLD'!AK1</f>
        <v>2003</v>
      </c>
      <c r="AM1">
        <f>'Non-spec. ind. elec. alloc. OLD'!AL1</f>
        <v>2004</v>
      </c>
      <c r="AN1">
        <f>'Non-spec. ind. elec. alloc. OLD'!AM1</f>
        <v>2005</v>
      </c>
      <c r="AO1">
        <f>'Non-spec. ind. elec. alloc. OLD'!AN1</f>
        <v>2006</v>
      </c>
      <c r="AP1">
        <f>'Non-spec. ind. elec. alloc. OLD'!AO1</f>
        <v>2007</v>
      </c>
      <c r="AQ1">
        <f>'Non-spec. ind. elec. alloc. OLD'!AP1</f>
        <v>2008</v>
      </c>
      <c r="AR1">
        <f>'Non-spec. ind. elec. alloc. OLD'!AQ1</f>
        <v>2009</v>
      </c>
      <c r="AS1">
        <f>'Non-spec. ind. elec. alloc. OLD'!AR1</f>
        <v>2010</v>
      </c>
      <c r="AT1">
        <f>'Non-spec. ind. elec. alloc. OLD'!AS1</f>
        <v>2011</v>
      </c>
      <c r="AU1">
        <f>'Non-spec. ind. elec. alloc. OLD'!AT1</f>
        <v>2012</v>
      </c>
      <c r="AV1">
        <f>'Non-spec. ind. elec. alloc. OLD'!AU1</f>
        <v>2013</v>
      </c>
    </row>
    <row r="2" spans="1:48">
      <c r="A2" t="str">
        <f>'Non-spec. ind. elec. alloc. OLD'!A52</f>
        <v>GH</v>
      </c>
      <c r="B2" t="s">
        <v>104</v>
      </c>
      <c r="C2" t="s">
        <v>1</v>
      </c>
      <c r="D2" t="str">
        <f>'Non-spec. ind. elec. alloc. OLD'!B52</f>
        <v>Mining and quarrying</v>
      </c>
      <c r="E2" t="str">
        <f>'Non-spec. ind. elec. alloc. OLD'!C52</f>
        <v>Electricity</v>
      </c>
      <c r="F2">
        <f>'Non-spec. ind. elec. alloc. OLD'!E52</f>
        <v>17</v>
      </c>
      <c r="G2">
        <f>'Non-spec. ind. elec. alloc. OLD'!F52</f>
        <v>19</v>
      </c>
      <c r="H2">
        <f>'Non-spec. ind. elec. alloc. OLD'!G52</f>
        <v>22</v>
      </c>
      <c r="I2">
        <f>'Non-spec. ind. elec. alloc. OLD'!H52</f>
        <v>24.294396342645715</v>
      </c>
      <c r="J2">
        <f>'Non-spec. ind. elec. alloc. OLD'!I52</f>
        <v>26.588792685291434</v>
      </c>
      <c r="K2">
        <f>'Non-spec. ind. elec. alloc. OLD'!J52</f>
        <v>28.883189027937149</v>
      </c>
      <c r="L2">
        <f>'Non-spec. ind. elec. alloc. OLD'!K52</f>
        <v>31.177585370582868</v>
      </c>
      <c r="M2">
        <f>'Non-spec. ind. elec. alloc. OLD'!L52</f>
        <v>33.471981713228587</v>
      </c>
      <c r="N2">
        <f>'Non-spec. ind. elec. alloc. OLD'!M52</f>
        <v>35.766378055874299</v>
      </c>
      <c r="O2">
        <f>'Non-spec. ind. elec. alloc. OLD'!N52</f>
        <v>38.060774398520017</v>
      </c>
      <c r="P2">
        <f>'Non-spec. ind. elec. alloc. OLD'!O52</f>
        <v>40.355170741165736</v>
      </c>
      <c r="Q2">
        <f>'Non-spec. ind. elec. alloc. OLD'!P52</f>
        <v>42.649567083811448</v>
      </c>
      <c r="R2">
        <f>'Non-spec. ind. elec. alloc. OLD'!Q52</f>
        <v>17.760000000000002</v>
      </c>
      <c r="S2">
        <f>'Non-spec. ind. elec. alloc. OLD'!R52</f>
        <v>8.4600000000000009</v>
      </c>
      <c r="T2">
        <f>'Non-spec. ind. elec. alloc. OLD'!S52</f>
        <v>25</v>
      </c>
      <c r="U2">
        <f>'Non-spec. ind. elec. alloc. OLD'!T52</f>
        <v>51.827152454394316</v>
      </c>
      <c r="V2">
        <f>'Non-spec. ind. elec. alloc. OLD'!U52</f>
        <v>54.121548797040035</v>
      </c>
      <c r="W2">
        <f>'Non-spec. ind. elec. alloc. OLD'!V52</f>
        <v>56.415945139685746</v>
      </c>
      <c r="X2">
        <f>'Non-spec. ind. elec. alloc. OLD'!W52</f>
        <v>58.710341482331465</v>
      </c>
      <c r="Y2">
        <f>'Non-spec. ind. elec. alloc. OLD'!X52</f>
        <v>61.004737824977184</v>
      </c>
      <c r="Z2">
        <f>'Non-spec. ind. elec. alloc. OLD'!Y52</f>
        <v>63.299134167622896</v>
      </c>
      <c r="AA2">
        <f>'Non-spec. ind. elec. alloc. OLD'!Z52</f>
        <v>65.593530510268607</v>
      </c>
      <c r="AB2">
        <f>'Non-spec. ind. elec. alloc. OLD'!AA52</f>
        <v>67.887926852914333</v>
      </c>
      <c r="AC2">
        <f>'Non-spec. ind. elec. alloc. OLD'!AB52</f>
        <v>70.182323195560045</v>
      </c>
      <c r="AD2">
        <f>'Non-spec. ind. elec. alloc. OLD'!AC52</f>
        <v>72.476719538205771</v>
      </c>
      <c r="AE2">
        <f>'Non-spec. ind. elec. alloc. OLD'!AD52</f>
        <v>74.771115880851482</v>
      </c>
      <c r="AF2">
        <f>'Non-spec. ind. elec. alloc. OLD'!AE52</f>
        <v>77.065512223497194</v>
      </c>
      <c r="AG2">
        <f>'Non-spec. ind. elec. alloc. OLD'!AF52</f>
        <v>79.359908566142906</v>
      </c>
      <c r="AH2">
        <f>'Non-spec. ind. elec. alloc. OLD'!AG52</f>
        <v>81.654304908788632</v>
      </c>
      <c r="AI2">
        <f>'Non-spec. ind. elec. alloc. OLD'!AH52</f>
        <v>83.948701251434358</v>
      </c>
      <c r="AJ2">
        <f>'Non-spec. ind. elec. alloc. OLD'!AI52</f>
        <v>86.243097594080069</v>
      </c>
      <c r="AK2">
        <f>'Non-spec. ind. elec. alloc. OLD'!AJ52</f>
        <v>88.537493936725781</v>
      </c>
      <c r="AL2">
        <f>'Non-spec. ind. elec. alloc. OLD'!AK52</f>
        <v>90.831890279371493</v>
      </c>
      <c r="AM2">
        <f>'Non-spec. ind. elec. alloc. OLD'!AL52</f>
        <v>93.126286622017219</v>
      </c>
      <c r="AN2">
        <f>'Non-spec. ind. elec. alloc. OLD'!AM52</f>
        <v>95.42068296466293</v>
      </c>
      <c r="AO2">
        <f>'Non-spec. ind. elec. alloc. OLD'!AN52</f>
        <v>97.715079307308642</v>
      </c>
      <c r="AP2">
        <f>'Non-spec. ind. elec. alloc. OLD'!AO52</f>
        <v>100.00947564995437</v>
      </c>
      <c r="AQ2">
        <f>'Non-spec. ind. elec. alloc. OLD'!AP52</f>
        <v>102.30387199260008</v>
      </c>
      <c r="AR2">
        <f>'Non-spec. ind. elec. alloc. OLD'!AQ52</f>
        <v>104.59826833524579</v>
      </c>
      <c r="AS2">
        <f>'Non-spec. ind. elec. alloc. OLD'!AR52</f>
        <v>106.89266467789152</v>
      </c>
      <c r="AT2">
        <f>'Non-spec. ind. elec. alloc. OLD'!AS52</f>
        <v>111.97915307081514</v>
      </c>
      <c r="AU2">
        <f>'Non-spec. ind. elec. alloc. OLD'!AT52</f>
        <v>119.14445401782001</v>
      </c>
      <c r="AV2">
        <f>'Non-spec. ind. elec. alloc. OLD'!AU52</f>
        <v>127.69208944484521</v>
      </c>
    </row>
    <row r="3" spans="1:48">
      <c r="A3" t="str">
        <f>'Non-spec. ind. elec. alloc. OLD'!A53</f>
        <v>GH</v>
      </c>
      <c r="B3" t="s">
        <v>104</v>
      </c>
      <c r="C3" t="s">
        <v>1</v>
      </c>
      <c r="D3" t="str">
        <f>'Non-spec. ind. elec. alloc. OLD'!B53</f>
        <v>Non-ferrous metals</v>
      </c>
      <c r="E3" t="str">
        <f>'Non-spec. ind. elec. alloc. OLD'!C53</f>
        <v>Electricity</v>
      </c>
      <c r="F3">
        <f>'Non-spec. ind. elec. alloc. OLD'!E53</f>
        <v>170</v>
      </c>
      <c r="G3">
        <f>'Non-spec. ind. elec. alloc. OLD'!F53</f>
        <v>194</v>
      </c>
      <c r="H3">
        <f>'Non-spec. ind. elec. alloc. OLD'!G53</f>
        <v>226</v>
      </c>
      <c r="I3">
        <f>'Non-spec. ind. elec. alloc. OLD'!H53</f>
        <v>210.6</v>
      </c>
      <c r="J3">
        <f>'Non-spec. ind. elec. alloc. OLD'!I53</f>
        <v>204</v>
      </c>
      <c r="K3">
        <f>'Non-spec. ind. elec. alloc. OLD'!J53</f>
        <v>215.4</v>
      </c>
      <c r="L3">
        <f>'Non-spec. ind. elec. alloc. OLD'!K53</f>
        <v>226.79999999999998</v>
      </c>
      <c r="M3">
        <f>'Non-spec. ind. elec. alloc. OLD'!L53</f>
        <v>192</v>
      </c>
      <c r="N3">
        <f>'Non-spec. ind. elec. alloc. OLD'!M53</f>
        <v>238.79999999999998</v>
      </c>
      <c r="O3">
        <f>'Non-spec. ind. elec. alloc. OLD'!N53</f>
        <v>272.39999999999998</v>
      </c>
      <c r="P3">
        <f>'Non-spec. ind. elec. alloc. OLD'!O53</f>
        <v>275.39999999999998</v>
      </c>
      <c r="Q3">
        <f>'Non-spec. ind. elec. alloc. OLD'!P53</f>
        <v>200</v>
      </c>
      <c r="R3">
        <f>'Non-spec. ind. elec. alloc. OLD'!Q53</f>
        <v>50</v>
      </c>
      <c r="S3">
        <f>'Non-spec. ind. elec. alloc. OLD'!R53</f>
        <v>25</v>
      </c>
      <c r="T3">
        <f>'Non-spec. ind. elec. alloc. OLD'!S53</f>
        <v>50</v>
      </c>
      <c r="U3">
        <f>'Non-spec. ind. elec. alloc. OLD'!T53</f>
        <v>100</v>
      </c>
      <c r="V3">
        <f>'Non-spec. ind. elec. alloc. OLD'!U53</f>
        <v>150</v>
      </c>
      <c r="W3">
        <f>'Non-spec. ind. elec. alloc. OLD'!V53</f>
        <v>150</v>
      </c>
      <c r="X3">
        <f>'Non-spec. ind. elec. alloc. OLD'!W53</f>
        <v>150</v>
      </c>
      <c r="Y3">
        <f>'Non-spec. ind. elec. alloc. OLD'!X53</f>
        <v>150</v>
      </c>
      <c r="Z3">
        <f>'Non-spec. ind. elec. alloc. OLD'!Y53</f>
        <v>150</v>
      </c>
      <c r="AA3">
        <f>'Non-spec. ind. elec. alloc. OLD'!Z53</f>
        <v>150</v>
      </c>
      <c r="AB3">
        <f>'Non-spec. ind. elec. alloc. OLD'!AA53</f>
        <v>150</v>
      </c>
      <c r="AC3">
        <f>'Non-spec. ind. elec. alloc. OLD'!AB53</f>
        <v>150</v>
      </c>
      <c r="AD3">
        <f>'Non-spec. ind. elec. alloc. OLD'!AC53</f>
        <v>150</v>
      </c>
      <c r="AE3">
        <f>'Non-spec. ind. elec. alloc. OLD'!AD53</f>
        <v>150</v>
      </c>
      <c r="AF3">
        <f>'Non-spec. ind. elec. alloc. OLD'!AE53</f>
        <v>150</v>
      </c>
      <c r="AG3">
        <f>'Non-spec. ind. elec. alloc. OLD'!AF53</f>
        <v>150</v>
      </c>
      <c r="AH3">
        <f>'Non-spec. ind. elec. alloc. OLD'!AG53</f>
        <v>150</v>
      </c>
      <c r="AI3">
        <f>'Non-spec. ind. elec. alloc. OLD'!AH53</f>
        <v>150</v>
      </c>
      <c r="AJ3">
        <f>'Non-spec. ind. elec. alloc. OLD'!AI53</f>
        <v>150</v>
      </c>
      <c r="AK3">
        <f>'Non-spec. ind. elec. alloc. OLD'!AJ53</f>
        <v>50</v>
      </c>
      <c r="AL3">
        <f>'Non-spec. ind. elec. alloc. OLD'!AK53</f>
        <v>12.5</v>
      </c>
      <c r="AM3">
        <f>'Non-spec. ind. elec. alloc. OLD'!AL53</f>
        <v>0</v>
      </c>
      <c r="AN3">
        <f>'Non-spec. ind. elec. alloc. OLD'!AM53</f>
        <v>0</v>
      </c>
      <c r="AO3">
        <f>'Non-spec. ind. elec. alloc. OLD'!AN53</f>
        <v>0</v>
      </c>
      <c r="AP3">
        <f>'Non-spec. ind. elec. alloc. OLD'!AO53</f>
        <v>0</v>
      </c>
      <c r="AQ3">
        <f>'Non-spec. ind. elec. alloc. OLD'!AP53</f>
        <v>0</v>
      </c>
      <c r="AR3">
        <f>'Non-spec. ind. elec. alloc. OLD'!AQ53</f>
        <v>0</v>
      </c>
      <c r="AS3">
        <f>'Non-spec. ind. elec. alloc. OLD'!AR53</f>
        <v>0</v>
      </c>
      <c r="AT3">
        <f>'Non-spec. ind. elec. alloc. OLD'!AS53</f>
        <v>51.291057618041997</v>
      </c>
      <c r="AU3">
        <f>'Non-spec. ind. elec. alloc. OLD'!AT53</f>
        <v>52.691229587317203</v>
      </c>
      <c r="AV3">
        <f>'Non-spec. ind. elec. alloc. OLD'!AU53</f>
        <v>50.573946697890001</v>
      </c>
    </row>
    <row r="4" spans="1:48">
      <c r="A4" t="str">
        <f>'Non-spec. ind. elec. alloc. OLD'!A54</f>
        <v>GH</v>
      </c>
      <c r="B4" t="s">
        <v>104</v>
      </c>
      <c r="C4" t="s">
        <v>1</v>
      </c>
      <c r="D4" t="str">
        <f>'Non-spec. ind. elec. alloc. OLD'!B54</f>
        <v>Textile and leather</v>
      </c>
      <c r="E4" t="str">
        <f>'Non-spec. ind. elec. alloc. OLD'!C54</f>
        <v>Electricity</v>
      </c>
      <c r="F4">
        <f>'Non-spec. ind. elec. alloc. OLD'!E54</f>
        <v>1</v>
      </c>
      <c r="G4">
        <f>'Non-spec. ind. elec. alloc. OLD'!F54</f>
        <v>2</v>
      </c>
      <c r="H4">
        <f>'Non-spec. ind. elec. alloc. OLD'!G54</f>
        <v>2</v>
      </c>
      <c r="I4">
        <f>'Non-spec. ind. elec. alloc. OLD'!H54</f>
        <v>2.25</v>
      </c>
      <c r="J4">
        <f>'Non-spec. ind. elec. alloc. OLD'!I54</f>
        <v>2.5</v>
      </c>
      <c r="K4">
        <f>'Non-spec. ind. elec. alloc. OLD'!J54</f>
        <v>2.75</v>
      </c>
      <c r="L4">
        <f>'Non-spec. ind. elec. alloc. OLD'!K54</f>
        <v>3</v>
      </c>
      <c r="M4">
        <f>'Non-spec. ind. elec. alloc. OLD'!L54</f>
        <v>2.5</v>
      </c>
      <c r="N4">
        <f>'Non-spec. ind. elec. alloc. OLD'!M54</f>
        <v>2</v>
      </c>
      <c r="O4">
        <f>'Non-spec. ind. elec. alloc. OLD'!N54</f>
        <v>1.5</v>
      </c>
      <c r="P4">
        <f>'Non-spec. ind. elec. alloc. OLD'!O54</f>
        <v>1</v>
      </c>
      <c r="Q4">
        <f>'Non-spec. ind. elec. alloc. OLD'!P54</f>
        <v>0</v>
      </c>
      <c r="R4">
        <f>'Non-spec. ind. elec. alloc. OLD'!Q54</f>
        <v>0</v>
      </c>
      <c r="S4">
        <f>'Non-spec. ind. elec. alloc. OLD'!R54</f>
        <v>0</v>
      </c>
      <c r="T4">
        <f>'Non-spec. ind. elec. alloc. OLD'!S54</f>
        <v>0</v>
      </c>
      <c r="U4">
        <f>'Non-spec. ind. elec. alloc. OLD'!T54</f>
        <v>0</v>
      </c>
      <c r="V4">
        <f>'Non-spec. ind. elec. alloc. OLD'!U54</f>
        <v>0</v>
      </c>
      <c r="W4">
        <f>'Non-spec. ind. elec. alloc. OLD'!V54</f>
        <v>0</v>
      </c>
      <c r="X4">
        <f>'Non-spec. ind. elec. alloc. OLD'!W54</f>
        <v>0</v>
      </c>
      <c r="Y4">
        <f>'Non-spec. ind. elec. alloc. OLD'!X54</f>
        <v>0</v>
      </c>
      <c r="Z4">
        <f>'Non-spec. ind. elec. alloc. OLD'!Y54</f>
        <v>0</v>
      </c>
      <c r="AA4">
        <f>'Non-spec. ind. elec. alloc. OLD'!Z54</f>
        <v>0</v>
      </c>
      <c r="AB4">
        <f>'Non-spec. ind. elec. alloc. OLD'!AA54</f>
        <v>0</v>
      </c>
      <c r="AC4">
        <f>'Non-spec. ind. elec. alloc. OLD'!AB54</f>
        <v>0</v>
      </c>
      <c r="AD4">
        <f>'Non-spec. ind. elec. alloc. OLD'!AC54</f>
        <v>0</v>
      </c>
      <c r="AE4">
        <f>'Non-spec. ind. elec. alloc. OLD'!AD54</f>
        <v>0</v>
      </c>
      <c r="AF4">
        <f>'Non-spec. ind. elec. alloc. OLD'!AE54</f>
        <v>0</v>
      </c>
      <c r="AG4">
        <f>'Non-spec. ind. elec. alloc. OLD'!AF54</f>
        <v>0</v>
      </c>
      <c r="AH4">
        <f>'Non-spec. ind. elec. alloc. OLD'!AG54</f>
        <v>0</v>
      </c>
      <c r="AI4">
        <f>'Non-spec. ind. elec. alloc. OLD'!AH54</f>
        <v>0</v>
      </c>
      <c r="AJ4">
        <f>'Non-spec. ind. elec. alloc. OLD'!AI54</f>
        <v>0</v>
      </c>
      <c r="AK4">
        <f>'Non-spec. ind. elec. alloc. OLD'!AJ54</f>
        <v>0</v>
      </c>
      <c r="AL4">
        <f>'Non-spec. ind. elec. alloc. OLD'!AK54</f>
        <v>0</v>
      </c>
      <c r="AM4">
        <f>'Non-spec. ind. elec. alloc. OLD'!AL54</f>
        <v>0</v>
      </c>
      <c r="AN4">
        <f>'Non-spec. ind. elec. alloc. OLD'!AM54</f>
        <v>0</v>
      </c>
      <c r="AO4">
        <f>'Non-spec. ind. elec. alloc. OLD'!AN54</f>
        <v>0</v>
      </c>
      <c r="AP4">
        <f>'Non-spec. ind. elec. alloc. OLD'!AO54</f>
        <v>0</v>
      </c>
      <c r="AQ4">
        <f>'Non-spec. ind. elec. alloc. OLD'!AP54</f>
        <v>0</v>
      </c>
      <c r="AR4">
        <f>'Non-spec. ind. elec. alloc. OLD'!AQ54</f>
        <v>0</v>
      </c>
      <c r="AS4">
        <f>'Non-spec. ind. elec. alloc. OLD'!AR54</f>
        <v>0</v>
      </c>
      <c r="AT4">
        <f>'Non-spec. ind. elec. alloc. OLD'!AS54</f>
        <v>0</v>
      </c>
      <c r="AU4">
        <f>'Non-spec. ind. elec. alloc. OLD'!AT54</f>
        <v>0</v>
      </c>
      <c r="AV4">
        <f>'Non-spec. ind. elec. alloc. OLD'!AU54</f>
        <v>0</v>
      </c>
    </row>
    <row r="5" spans="1:48">
      <c r="A5" t="str">
        <f>'Non-spec. ind. elec. alloc. OLD'!A55</f>
        <v>GH</v>
      </c>
      <c r="B5" t="s">
        <v>104</v>
      </c>
      <c r="C5" t="s">
        <v>1</v>
      </c>
      <c r="D5" t="str">
        <f>'Non-spec. ind. elec. alloc. OLD'!B55</f>
        <v>Non-specified (industry)</v>
      </c>
      <c r="E5" t="str">
        <f>'Non-spec. ind. elec. alloc. OLD'!C55</f>
        <v>Electricity</v>
      </c>
      <c r="F5">
        <f>'Non-spec. ind. elec. alloc. OLD'!E55</f>
        <v>22</v>
      </c>
      <c r="G5">
        <f>'Non-spec. ind. elec. alloc. OLD'!F55</f>
        <v>25</v>
      </c>
      <c r="H5">
        <f>'Non-spec. ind. elec. alloc. OLD'!G55</f>
        <v>29</v>
      </c>
      <c r="I5">
        <f>'Non-spec. ind. elec. alloc. OLD'!H55</f>
        <v>62.855603657354294</v>
      </c>
      <c r="J5">
        <f>'Non-spec. ind. elec. alloc. OLD'!I55</f>
        <v>47.911207314708562</v>
      </c>
      <c r="K5">
        <f>'Non-spec. ind. elec. alloc. OLD'!J55</f>
        <v>42.966810972062845</v>
      </c>
      <c r="L5">
        <f>'Non-spec. ind. elec. alloc. OLD'!K55</f>
        <v>39.022414629417149</v>
      </c>
      <c r="M5">
        <f>'Non-spec. ind. elec. alloc. OLD'!L55</f>
        <v>15.028018286771413</v>
      </c>
      <c r="N5">
        <f>'Non-spec. ind. elec. alloc. OLD'!M55</f>
        <v>31.433621944125719</v>
      </c>
      <c r="O5">
        <f>'Non-spec. ind. elec. alloc. OLD'!N55</f>
        <v>28.039225601480005</v>
      </c>
      <c r="P5">
        <f>'Non-spec. ind. elec. alloc. OLD'!O55</f>
        <v>22.244829258834287</v>
      </c>
      <c r="Q5">
        <f>'Non-spec. ind. elec. alloc. OLD'!P55</f>
        <v>64.350432916188552</v>
      </c>
      <c r="R5">
        <f>'Non-spec. ind. elec. alloc. OLD'!Q55</f>
        <v>43.239999999999995</v>
      </c>
      <c r="S5">
        <f>'Non-spec. ind. elec. alloc. OLD'!R55</f>
        <v>13.54</v>
      </c>
      <c r="T5">
        <f>'Non-spec. ind. elec. alloc. OLD'!S55</f>
        <v>50</v>
      </c>
      <c r="U5">
        <f>'Non-spec. ind. elec. alloc. OLD'!T55</f>
        <v>84.172847545605691</v>
      </c>
      <c r="V5">
        <f>'Non-spec. ind. elec. alloc. OLD'!U55</f>
        <v>66.878451202959965</v>
      </c>
      <c r="W5">
        <f>'Non-spec. ind. elec. alloc. OLD'!V55</f>
        <v>90.584054860314254</v>
      </c>
      <c r="X5">
        <f>'Non-spec. ind. elec. alloc. OLD'!W55</f>
        <v>94.289658517668528</v>
      </c>
      <c r="Y5">
        <f>'Non-spec. ind. elec. alloc. OLD'!X55</f>
        <v>94.995262175022816</v>
      </c>
      <c r="Z5">
        <f>'Non-spec. ind. elec. alloc. OLD'!Y55</f>
        <v>105.7008658323771</v>
      </c>
      <c r="AA5">
        <f>'Non-spec. ind. elec. alloc. OLD'!Z55</f>
        <v>116.40646948973139</v>
      </c>
      <c r="AB5">
        <f>'Non-spec. ind. elec. alloc. OLD'!AA55</f>
        <v>123.11207314708567</v>
      </c>
      <c r="AC5">
        <f>'Non-spec. ind. elec. alloc. OLD'!AB55</f>
        <v>88.817676804439955</v>
      </c>
      <c r="AD5">
        <f>'Non-spec. ind. elec. alloc. OLD'!AC55</f>
        <v>94.523280461794229</v>
      </c>
      <c r="AE5">
        <f>'Non-spec. ind. elec. alloc. OLD'!AD55</f>
        <v>106.22888411914852</v>
      </c>
      <c r="AF5">
        <f>'Non-spec. ind. elec. alloc. OLD'!AE55</f>
        <v>168.93448777650281</v>
      </c>
      <c r="AG5">
        <f>'Non-spec. ind. elec. alloc. OLD'!AF55</f>
        <v>34.640091433857094</v>
      </c>
      <c r="AH5">
        <f>'Non-spec. ind. elec. alloc. OLD'!AG55</f>
        <v>140.34569509121138</v>
      </c>
      <c r="AI5">
        <f>'Non-spec. ind. elec. alloc. OLD'!AH55</f>
        <v>136.05129874856564</v>
      </c>
      <c r="AJ5">
        <f>'Non-spec. ind. elec. alloc. OLD'!AI55</f>
        <v>136.75690240591993</v>
      </c>
      <c r="AK5">
        <f>'Non-spec. ind. elec. alloc. OLD'!AJ55</f>
        <v>197.46250606327422</v>
      </c>
      <c r="AL5">
        <f>'Non-spec. ind. elec. alloc. OLD'!AK55</f>
        <v>86.668109720628507</v>
      </c>
      <c r="AM5">
        <f>'Non-spec. ind. elec. alloc. OLD'!AL55</f>
        <v>80.873713377982781</v>
      </c>
      <c r="AN5">
        <f>'Non-spec. ind. elec. alloc. OLD'!AM55</f>
        <v>123.57931703533707</v>
      </c>
      <c r="AO5">
        <f>'Non-spec. ind. elec. alloc. OLD'!AN55</f>
        <v>211.28492069269134</v>
      </c>
      <c r="AP5">
        <f>'Non-spec. ind. elec. alloc. OLD'!AO55</f>
        <v>130.99052435004563</v>
      </c>
      <c r="AQ5">
        <f>'Non-spec. ind. elec. alloc. OLD'!AP55</f>
        <v>152.69612800739992</v>
      </c>
      <c r="AR5">
        <f>'Non-spec. ind. elec. alloc. OLD'!AQ55</f>
        <v>146.40173166475421</v>
      </c>
      <c r="AS5">
        <f>'Non-spec. ind. elec. alloc. OLD'!AR55</f>
        <v>164.1073353221085</v>
      </c>
      <c r="AT5">
        <f>'Non-spec. ind. elec. alloc. OLD'!AS55</f>
        <v>171.72978931114289</v>
      </c>
      <c r="AU5">
        <f>'Non-spec. ind. elec. alloc. OLD'!AT55</f>
        <v>185.16431639486279</v>
      </c>
      <c r="AV5">
        <f>'Non-spec. ind. elec. alloc. OLD'!AU55</f>
        <v>184.7339638572648</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Readme</vt:lpstr>
      <vt:lpstr>Non-spec. ind. elec. alloc. OLD</vt:lpstr>
      <vt:lpstr>Non-spec Electricity allocation</vt:lpstr>
      <vt:lpstr>FixedGHIndustryElectricity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MKH</dc:creator>
  <cp:lastModifiedBy>Matthew Heun</cp:lastModifiedBy>
  <cp:lastPrinted>2016-11-29T18:55:30Z</cp:lastPrinted>
  <dcterms:created xsi:type="dcterms:W3CDTF">2016-10-10T15:11:12Z</dcterms:created>
  <dcterms:modified xsi:type="dcterms:W3CDTF">2020-03-14T02:04:31Z</dcterms:modified>
</cp:coreProperties>
</file>